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"/>
    </mc:Choice>
  </mc:AlternateContent>
  <bookViews>
    <workbookView xWindow="0" yWindow="0" windowWidth="28800" windowHeight="12000"/>
  </bookViews>
  <sheets>
    <sheet name="2024" sheetId="22" r:id="rId1"/>
    <sheet name="PORCENTAJES" sheetId="23" state="hidden" r:id="rId2"/>
    <sheet name="Hoja2" sheetId="24" state="hidden" r:id="rId3"/>
    <sheet name="AJUSTADA" sheetId="25" state="hidden" r:id="rId4"/>
  </sheets>
  <definedNames>
    <definedName name="_xlnm._FilterDatabase" localSheetId="0" hidden="1">'2024'!$A$47:$P$53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2" l="1"/>
  <c r="H32" i="22"/>
  <c r="O30" i="22"/>
  <c r="H30" i="22"/>
  <c r="M25" i="22"/>
  <c r="M11" i="22"/>
  <c r="L11" i="22"/>
  <c r="K11" i="22"/>
  <c r="H11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30" i="22"/>
  <c r="H31" i="22"/>
  <c r="H33" i="22"/>
  <c r="H34" i="22"/>
  <c r="H35" i="22"/>
  <c r="H36" i="22"/>
  <c r="H37" i="22"/>
  <c r="H38" i="22"/>
  <c r="H39" i="22"/>
  <c r="H40" i="22"/>
  <c r="H41" i="22"/>
  <c r="H42" i="22"/>
  <c r="H43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11" i="22"/>
  <c r="P38" i="22" l="1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30" i="22"/>
  <c r="P31" i="22"/>
  <c r="P32" i="22"/>
  <c r="P33" i="22"/>
  <c r="P34" i="22"/>
  <c r="P35" i="22"/>
  <c r="P36" i="22"/>
  <c r="P37" i="22"/>
  <c r="P39" i="22"/>
  <c r="P40" i="22"/>
  <c r="P41" i="22"/>
  <c r="P42" i="22"/>
  <c r="P43" i="22"/>
  <c r="P44" i="22"/>
  <c r="P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30" i="22"/>
  <c r="L31" i="22"/>
  <c r="L32" i="22"/>
  <c r="L33" i="22"/>
  <c r="L34" i="22"/>
  <c r="L35" i="22"/>
  <c r="L36" i="22"/>
  <c r="L37" i="22"/>
  <c r="L39" i="22"/>
  <c r="L40" i="22"/>
  <c r="L41" i="22"/>
  <c r="L42" i="22"/>
  <c r="L43" i="22"/>
  <c r="L44" i="22"/>
  <c r="L30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L14" i="22"/>
  <c r="L15" i="22"/>
  <c r="L16" i="22"/>
  <c r="L21" i="22"/>
  <c r="L22" i="22"/>
  <c r="L23" i="22"/>
  <c r="L24" i="22"/>
  <c r="L25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J21" i="22"/>
  <c r="J22" i="22"/>
  <c r="J23" i="22"/>
  <c r="J24" i="22"/>
  <c r="J25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11" i="22"/>
  <c r="H15" i="22"/>
  <c r="H16" i="22"/>
  <c r="H17" i="22"/>
  <c r="H20" i="22"/>
  <c r="H21" i="22"/>
  <c r="H22" i="22"/>
  <c r="H23" i="22"/>
  <c r="H24" i="22"/>
  <c r="H25" i="22"/>
  <c r="J12" i="22"/>
  <c r="J13" i="22"/>
  <c r="J14" i="22"/>
  <c r="J15" i="22"/>
  <c r="J16" i="22"/>
  <c r="L17" i="22"/>
  <c r="H18" i="22"/>
  <c r="H19" i="22"/>
  <c r="L20" i="22"/>
  <c r="J11" i="22" l="1"/>
  <c r="H14" i="22"/>
  <c r="J20" i="22"/>
  <c r="L13" i="22"/>
  <c r="H13" i="22"/>
  <c r="J19" i="22"/>
  <c r="L12" i="22"/>
  <c r="H12" i="22"/>
  <c r="J18" i="22"/>
  <c r="J17" i="22"/>
  <c r="L19" i="22"/>
  <c r="L18" i="22"/>
  <c r="L38" i="22"/>
  <c r="J53" i="25" l="1"/>
  <c r="C51" i="25"/>
  <c r="J28" i="25"/>
  <c r="C36" i="25"/>
  <c r="J9" i="25"/>
  <c r="N61" i="25"/>
  <c r="G61" i="25"/>
  <c r="J6" i="25"/>
  <c r="J7" i="25"/>
  <c r="J8" i="25"/>
  <c r="N39" i="25"/>
  <c r="G39" i="25"/>
  <c r="N19" i="25"/>
  <c r="G19" i="25"/>
  <c r="D18" i="25"/>
  <c r="E18" i="25" s="1"/>
  <c r="G18" i="25" s="1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47" i="23"/>
  <c r="J37" i="25" l="1"/>
  <c r="J27" i="25"/>
  <c r="K60" i="25"/>
  <c r="L60" i="25" s="1"/>
  <c r="N60" i="25" s="1"/>
  <c r="J52" i="25"/>
  <c r="J26" i="25"/>
  <c r="D60" i="25"/>
  <c r="D59" i="25" s="1"/>
  <c r="E59" i="25" s="1"/>
  <c r="G59" i="25" s="1"/>
  <c r="C50" i="25"/>
  <c r="C49" i="25"/>
  <c r="C48" i="25"/>
  <c r="J51" i="25"/>
  <c r="J50" i="25"/>
  <c r="J49" i="25"/>
  <c r="J48" i="25"/>
  <c r="J47" i="25"/>
  <c r="J58" i="25"/>
  <c r="J57" i="25"/>
  <c r="J55" i="25"/>
  <c r="J54" i="25"/>
  <c r="J59" i="25"/>
  <c r="J56" i="25"/>
  <c r="C59" i="25"/>
  <c r="C47" i="25"/>
  <c r="C58" i="25"/>
  <c r="C56" i="25"/>
  <c r="C52" i="25"/>
  <c r="C57" i="25"/>
  <c r="C55" i="25"/>
  <c r="C54" i="25"/>
  <c r="C53" i="25"/>
  <c r="J25" i="25"/>
  <c r="J35" i="25"/>
  <c r="J36" i="25"/>
  <c r="K38" i="25"/>
  <c r="L38" i="25" s="1"/>
  <c r="N38" i="25" s="1"/>
  <c r="J34" i="25"/>
  <c r="J32" i="25"/>
  <c r="J31" i="25"/>
  <c r="J29" i="25"/>
  <c r="J33" i="25"/>
  <c r="J30" i="25"/>
  <c r="C33" i="25"/>
  <c r="C31" i="25"/>
  <c r="C30" i="25"/>
  <c r="C26" i="25"/>
  <c r="C37" i="25"/>
  <c r="C25" i="25"/>
  <c r="C35" i="25"/>
  <c r="C34" i="25"/>
  <c r="D38" i="25"/>
  <c r="D37" i="25" s="1"/>
  <c r="D36" i="25" s="1"/>
  <c r="D35" i="25" s="1"/>
  <c r="D34" i="25" s="1"/>
  <c r="D33" i="25" s="1"/>
  <c r="D32" i="25" s="1"/>
  <c r="D31" i="25" s="1"/>
  <c r="D30" i="25" s="1"/>
  <c r="D29" i="25" s="1"/>
  <c r="D28" i="25" s="1"/>
  <c r="D27" i="25" s="1"/>
  <c r="D26" i="25" s="1"/>
  <c r="D25" i="25" s="1"/>
  <c r="E25" i="25" s="1"/>
  <c r="G25" i="25" s="1"/>
  <c r="C32" i="25"/>
  <c r="C29" i="25"/>
  <c r="C28" i="25"/>
  <c r="C27" i="25"/>
  <c r="J16" i="25"/>
  <c r="K18" i="25"/>
  <c r="L18" i="25" s="1"/>
  <c r="N18" i="25" s="1"/>
  <c r="J15" i="25"/>
  <c r="J5" i="25"/>
  <c r="J14" i="25"/>
  <c r="J12" i="25"/>
  <c r="J10" i="25"/>
  <c r="J17" i="25"/>
  <c r="J13" i="25"/>
  <c r="J11" i="25"/>
  <c r="D17" i="25"/>
  <c r="D16" i="25" s="1"/>
  <c r="D15" i="25" s="1"/>
  <c r="D14" i="25" s="1"/>
  <c r="D13" i="25" s="1"/>
  <c r="D12" i="25" s="1"/>
  <c r="D11" i="25" s="1"/>
  <c r="D10" i="25" s="1"/>
  <c r="D9" i="25" s="1"/>
  <c r="D8" i="25" s="1"/>
  <c r="D7" i="25" s="1"/>
  <c r="D6" i="25" s="1"/>
  <c r="D5" i="25" s="1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J38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D38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5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K17" i="25" l="1"/>
  <c r="K16" i="25" s="1"/>
  <c r="K15" i="25" s="1"/>
  <c r="K14" i="25" s="1"/>
  <c r="K13" i="25" s="1"/>
  <c r="K12" i="25" s="1"/>
  <c r="K11" i="25" s="1"/>
  <c r="K10" i="25" s="1"/>
  <c r="K9" i="25" s="1"/>
  <c r="K8" i="25" s="1"/>
  <c r="K7" i="25" s="1"/>
  <c r="K6" i="25" s="1"/>
  <c r="K5" i="25" s="1"/>
  <c r="E60" i="25"/>
  <c r="G60" i="25" s="1"/>
  <c r="D58" i="25"/>
  <c r="D57" i="25" s="1"/>
  <c r="E35" i="25"/>
  <c r="G35" i="25" s="1"/>
  <c r="E36" i="25"/>
  <c r="G36" i="25" s="1"/>
  <c r="K59" i="25"/>
  <c r="K58" i="25" s="1"/>
  <c r="E34" i="25"/>
  <c r="G34" i="25" s="1"/>
  <c r="K37" i="25"/>
  <c r="E37" i="25"/>
  <c r="G37" i="25" s="1"/>
  <c r="E26" i="25"/>
  <c r="G26" i="25" s="1"/>
  <c r="E31" i="25"/>
  <c r="G31" i="25" s="1"/>
  <c r="E28" i="25"/>
  <c r="G28" i="25" s="1"/>
  <c r="E32" i="25"/>
  <c r="G32" i="25" s="1"/>
  <c r="E38" i="25"/>
  <c r="G38" i="25" s="1"/>
  <c r="L17" i="25"/>
  <c r="N17" i="25" s="1"/>
  <c r="E27" i="25"/>
  <c r="G27" i="25" s="1"/>
  <c r="E33" i="25"/>
  <c r="G33" i="25" s="1"/>
  <c r="E29" i="25"/>
  <c r="G29" i="25" s="1"/>
  <c r="E30" i="25"/>
  <c r="G30" i="25" s="1"/>
  <c r="E17" i="25"/>
  <c r="G17" i="25" s="1"/>
  <c r="L16" i="25" l="1"/>
  <c r="N16" i="25" s="1"/>
  <c r="E58" i="25"/>
  <c r="G58" i="25" s="1"/>
  <c r="L59" i="25"/>
  <c r="N59" i="25" s="1"/>
  <c r="K57" i="25"/>
  <c r="L58" i="25"/>
  <c r="N58" i="25" s="1"/>
  <c r="D56" i="25"/>
  <c r="E57" i="25"/>
  <c r="L37" i="25"/>
  <c r="N37" i="25" s="1"/>
  <c r="K36" i="25"/>
  <c r="L15" i="25"/>
  <c r="N15" i="25" s="1"/>
  <c r="E16" i="25"/>
  <c r="G16" i="25" s="1"/>
  <c r="K56" i="25" l="1"/>
  <c r="L57" i="25"/>
  <c r="N57" i="25" s="1"/>
  <c r="D55" i="25"/>
  <c r="E56" i="25"/>
  <c r="G56" i="25" s="1"/>
  <c r="K35" i="25"/>
  <c r="L36" i="25"/>
  <c r="N36" i="25" s="1"/>
  <c r="G57" i="25"/>
  <c r="L14" i="25"/>
  <c r="N14" i="25" s="1"/>
  <c r="E15" i="25"/>
  <c r="G15" i="25" s="1"/>
  <c r="K55" i="25" l="1"/>
  <c r="L56" i="25"/>
  <c r="N56" i="25" s="1"/>
  <c r="D54" i="25"/>
  <c r="E55" i="25"/>
  <c r="G55" i="25" s="1"/>
  <c r="K34" i="25"/>
  <c r="L35" i="25"/>
  <c r="N35" i="25" s="1"/>
  <c r="L13" i="25"/>
  <c r="N13" i="25" s="1"/>
  <c r="E14" i="25"/>
  <c r="G14" i="25" s="1"/>
  <c r="K54" i="25" l="1"/>
  <c r="L55" i="25"/>
  <c r="N55" i="25" s="1"/>
  <c r="D53" i="25"/>
  <c r="E54" i="25"/>
  <c r="G54" i="25" s="1"/>
  <c r="K33" i="25"/>
  <c r="L34" i="25"/>
  <c r="N34" i="25" s="1"/>
  <c r="L12" i="25"/>
  <c r="N12" i="25" s="1"/>
  <c r="E13" i="25"/>
  <c r="G13" i="25" s="1"/>
  <c r="K53" i="25" l="1"/>
  <c r="L54" i="25"/>
  <c r="N54" i="25" s="1"/>
  <c r="D52" i="25"/>
  <c r="E53" i="25"/>
  <c r="G53" i="25" s="1"/>
  <c r="K32" i="25"/>
  <c r="L33" i="25"/>
  <c r="N33" i="25" s="1"/>
  <c r="L11" i="25"/>
  <c r="N11" i="25" s="1"/>
  <c r="E12" i="25"/>
  <c r="G12" i="25" s="1"/>
  <c r="K52" i="25" l="1"/>
  <c r="L53" i="25"/>
  <c r="N53" i="25" s="1"/>
  <c r="D51" i="25"/>
  <c r="E52" i="25"/>
  <c r="G52" i="25" s="1"/>
  <c r="K31" i="25"/>
  <c r="L32" i="25"/>
  <c r="N32" i="25" s="1"/>
  <c r="L10" i="25"/>
  <c r="N10" i="25" s="1"/>
  <c r="E11" i="25"/>
  <c r="G11" i="25" s="1"/>
  <c r="K51" i="25" l="1"/>
  <c r="L52" i="25"/>
  <c r="N52" i="25" s="1"/>
  <c r="D50" i="25"/>
  <c r="E51" i="25"/>
  <c r="G51" i="25" s="1"/>
  <c r="L31" i="25"/>
  <c r="N31" i="25" s="1"/>
  <c r="K30" i="25"/>
  <c r="L9" i="25"/>
  <c r="N9" i="25" s="1"/>
  <c r="E10" i="25"/>
  <c r="G10" i="25" s="1"/>
  <c r="K50" i="25" l="1"/>
  <c r="L51" i="25"/>
  <c r="N51" i="25" s="1"/>
  <c r="D49" i="25"/>
  <c r="E50" i="25"/>
  <c r="G50" i="25" s="1"/>
  <c r="L30" i="25"/>
  <c r="N30" i="25" s="1"/>
  <c r="K29" i="25"/>
  <c r="L8" i="25"/>
  <c r="N8" i="25" s="1"/>
  <c r="E9" i="25"/>
  <c r="G9" i="25" s="1"/>
  <c r="K49" i="25" l="1"/>
  <c r="L50" i="25"/>
  <c r="N50" i="25" s="1"/>
  <c r="D48" i="25"/>
  <c r="E49" i="25"/>
  <c r="G49" i="25" s="1"/>
  <c r="K28" i="25"/>
  <c r="L29" i="25"/>
  <c r="N29" i="25" s="1"/>
  <c r="L7" i="25"/>
  <c r="N7" i="25" s="1"/>
  <c r="E8" i="25"/>
  <c r="G8" i="25" s="1"/>
  <c r="K48" i="25" l="1"/>
  <c r="L49" i="25"/>
  <c r="N49" i="25" s="1"/>
  <c r="D47" i="25"/>
  <c r="E47" i="25" s="1"/>
  <c r="G47" i="25" s="1"/>
  <c r="E48" i="25"/>
  <c r="G48" i="25" s="1"/>
  <c r="K27" i="25"/>
  <c r="L28" i="25"/>
  <c r="N28" i="25" s="1"/>
  <c r="L5" i="25"/>
  <c r="N5" i="25" s="1"/>
  <c r="L6" i="25"/>
  <c r="N6" i="25" s="1"/>
  <c r="E7" i="25"/>
  <c r="G7" i="25" s="1"/>
  <c r="K47" i="25" l="1"/>
  <c r="L47" i="25" s="1"/>
  <c r="N47" i="25" s="1"/>
  <c r="L48" i="25"/>
  <c r="N48" i="25" s="1"/>
  <c r="K26" i="25"/>
  <c r="L27" i="25"/>
  <c r="N27" i="25" s="1"/>
  <c r="E5" i="25"/>
  <c r="G5" i="25" s="1"/>
  <c r="E6" i="25"/>
  <c r="G6" i="25" s="1"/>
  <c r="K25" i="25" l="1"/>
  <c r="L25" i="25" s="1"/>
  <c r="N25" i="25" s="1"/>
  <c r="L26" i="25"/>
  <c r="N26" i="25" s="1"/>
</calcChain>
</file>

<file path=xl/sharedStrings.xml><?xml version="1.0" encoding="utf-8"?>
<sst xmlns="http://schemas.openxmlformats.org/spreadsheetml/2006/main" count="137" uniqueCount="51">
  <si>
    <t>TABLA DE REMUNERACIONES Y PUNTAJES DE CARRERA FUNCIONARIA DEL PERSONAL REGIDO POR</t>
  </si>
  <si>
    <t>NIVEL</t>
  </si>
  <si>
    <t>CATEGORIAS</t>
  </si>
  <si>
    <t>JORNADAS</t>
  </si>
  <si>
    <t>A</t>
  </si>
  <si>
    <t>B</t>
  </si>
  <si>
    <t>A44</t>
  </si>
  <si>
    <t>B44</t>
  </si>
  <si>
    <t>A33</t>
  </si>
  <si>
    <t>B33</t>
  </si>
  <si>
    <t>A22</t>
  </si>
  <si>
    <t>B22</t>
  </si>
  <si>
    <t>A11</t>
  </si>
  <si>
    <t>B11</t>
  </si>
  <si>
    <t>S.B.M.</t>
  </si>
  <si>
    <t>C</t>
  </si>
  <si>
    <t>D</t>
  </si>
  <si>
    <t>E</t>
  </si>
  <si>
    <t>F</t>
  </si>
  <si>
    <t>C44</t>
  </si>
  <si>
    <t>D44</t>
  </si>
  <si>
    <t>E44</t>
  </si>
  <si>
    <t>F44</t>
  </si>
  <si>
    <t>C33</t>
  </si>
  <si>
    <t>D33</t>
  </si>
  <si>
    <t>E33</t>
  </si>
  <si>
    <t>F33</t>
  </si>
  <si>
    <t>C22</t>
  </si>
  <si>
    <t>D22</t>
  </si>
  <si>
    <t>E22</t>
  </si>
  <si>
    <t>F22</t>
  </si>
  <si>
    <t>Cat</t>
  </si>
  <si>
    <t>SUELDO BASE</t>
  </si>
  <si>
    <t>PORCENTAJE ALZA ENTRE NIVELES</t>
  </si>
  <si>
    <t>PORCENTAJE ALZA DESDE NIVEL 15</t>
  </si>
  <si>
    <t>CATEGORIA A</t>
  </si>
  <si>
    <t>CATEGORIA B</t>
  </si>
  <si>
    <t>CATEGORIA C</t>
  </si>
  <si>
    <t>CATEGORIA E</t>
  </si>
  <si>
    <t>CATEGORIA D</t>
  </si>
  <si>
    <t>CATEGORIA F</t>
  </si>
  <si>
    <t>*Los montos corresponden a porcentajes de alza desde el nivel 15 al nivel que indica cada fila de la columna B, considerando la actual escala de remuneraciones 2023 comunal</t>
  </si>
  <si>
    <t>*Los montos corresponden a porcentajes de alza escalonados de un nivel al que prosigue, considerando la actual escala de remuneraciones 2023 comunal</t>
  </si>
  <si>
    <t>SUELDO BASE AJUSTADO</t>
  </si>
  <si>
    <t>DIF ALZA</t>
  </si>
  <si>
    <t>ESCALA 2023</t>
  </si>
  <si>
    <t>ESTATUTO ATENCION PRIMARIA DE SALUD MUNICIPAL A/C 01/12/2023 HASTA EL 30/11/2024</t>
  </si>
  <si>
    <t>PUNTAJES</t>
  </si>
  <si>
    <t>DESDE</t>
  </si>
  <si>
    <t>HASTA</t>
  </si>
  <si>
    <t>S.B.M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</si>
</sst>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 &quot;$&quot;\ * #,##0_ ;_ &quot;$&quot;\ * \-#,##0_ ;_ &quot;$&quot;\ * &quot;-&quot;_ ;_ @_ "/>
    <numFmt numFmtId="165" formatCode="_-* #,##0.00_-;\-* #,##0.00_-;_-* &quot;-&quot;??_-;_-@_-"/>
    <numFmt numFmtId="166" formatCode="_-* #,##0_-;\-* #,##0_-;_-* &quot;-&quot;??_-;_-@_-"/>
    <numFmt numFmtId="167" formatCode="_ * #,##0_ ;_ * \-#,##0_ ;_ * &quot;-&quot;??_ ;_ @_ "/>
    <numFmt numFmtId="168" formatCode="#,##0_ ;\-#,##0\ "/>
    <numFmt numFmtId="169" formatCode="#,##0.000000_ ;\-#,##0.000000\ "/>
    <numFmt numFmtId="170" formatCode="_-* #,##0_-;\-* #,##0_-;_-* &quot;-&quot;_-;_-@_-"/>
    <numFmt numFmtId="171" formatCode="_-* #,##0.00\ _€_-;\-* #,##0.00\ _€_-;_-* &quot;-&quot;??\ _€_-;_-@_-"/>
    <numFmt numFmtId="172" formatCode="_-* #,##0\ _€_-;\-* #,##0\ _€_-;_-* &quot;-&quot;\ _€_-;_-@_-"/>
    <numFmt numFmtId="173" formatCode="_ * #,##0.00_ ;_ * \-#,##0.00_ ;_ * &quot;-&quot;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170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6" fontId="7" fillId="0" borderId="0" xfId="2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41" fontId="0" fillId="0" borderId="0" xfId="4" applyFont="1"/>
    <xf numFmtId="167" fontId="6" fillId="0" borderId="0" xfId="3" applyNumberFormat="1" applyFont="1" applyFill="1" applyBorder="1" applyAlignment="1">
      <alignment horizontal="center"/>
    </xf>
    <xf numFmtId="0" fontId="3" fillId="0" borderId="0" xfId="1" applyFont="1"/>
    <xf numFmtId="167" fontId="0" fillId="0" borderId="0" xfId="3" applyNumberFormat="1" applyFont="1" applyFill="1" applyBorder="1"/>
    <xf numFmtId="167" fontId="0" fillId="0" borderId="0" xfId="0" applyNumberFormat="1"/>
    <xf numFmtId="170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0" fillId="0" borderId="0" xfId="5" applyFont="1" applyFill="1" applyAlignment="1">
      <alignment horizontal="center"/>
    </xf>
    <xf numFmtId="167" fontId="6" fillId="0" borderId="2" xfId="3" applyNumberFormat="1" applyFont="1" applyFill="1" applyBorder="1" applyAlignment="1">
      <alignment horizontal="center"/>
    </xf>
    <xf numFmtId="167" fontId="6" fillId="0" borderId="0" xfId="3" applyNumberFormat="1" applyFont="1" applyFill="1" applyAlignment="1">
      <alignment horizontal="center"/>
    </xf>
    <xf numFmtId="0" fontId="3" fillId="0" borderId="2" xfId="1" applyFont="1" applyBorder="1" applyAlignment="1">
      <alignment horizontal="center"/>
    </xf>
    <xf numFmtId="167" fontId="0" fillId="0" borderId="1" xfId="3" applyNumberFormat="1" applyFont="1" applyFill="1" applyBorder="1"/>
    <xf numFmtId="167" fontId="0" fillId="0" borderId="2" xfId="0" applyNumberFormat="1" applyBorder="1"/>
    <xf numFmtId="167" fontId="0" fillId="0" borderId="1" xfId="0" applyNumberFormat="1" applyBorder="1"/>
    <xf numFmtId="0" fontId="14" fillId="0" borderId="1" xfId="21" applyFont="1" applyBorder="1" applyAlignment="1">
      <alignment horizontal="center" vertical="center" wrapText="1"/>
    </xf>
    <xf numFmtId="41" fontId="0" fillId="0" borderId="0" xfId="4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 shrinkToFit="1"/>
    </xf>
    <xf numFmtId="168" fontId="8" fillId="2" borderId="1" xfId="3" applyNumberFormat="1" applyFont="1" applyFill="1" applyBorder="1"/>
    <xf numFmtId="0" fontId="8" fillId="3" borderId="1" xfId="1" applyFont="1" applyFill="1" applyBorder="1" applyAlignment="1">
      <alignment horizontal="center" shrinkToFit="1"/>
    </xf>
    <xf numFmtId="168" fontId="8" fillId="3" borderId="1" xfId="3" applyNumberFormat="1" applyFont="1" applyFill="1" applyBorder="1"/>
    <xf numFmtId="0" fontId="8" fillId="2" borderId="1" xfId="1" applyFont="1" applyFill="1" applyBorder="1" applyAlignment="1">
      <alignment horizontal="center"/>
    </xf>
    <xf numFmtId="167" fontId="0" fillId="2" borderId="1" xfId="3" applyNumberFormat="1" applyFont="1" applyFill="1" applyBorder="1"/>
    <xf numFmtId="0" fontId="8" fillId="3" borderId="1" xfId="1" applyFont="1" applyFill="1" applyBorder="1" applyAlignment="1">
      <alignment horizontal="center"/>
    </xf>
    <xf numFmtId="167" fontId="0" fillId="3" borderId="1" xfId="3" applyNumberFormat="1" applyFont="1" applyFill="1" applyBorder="1"/>
    <xf numFmtId="3" fontId="14" fillId="2" borderId="1" xfId="21" applyNumberFormat="1" applyFont="1" applyFill="1" applyBorder="1" applyAlignment="1">
      <alignment horizontal="center"/>
    </xf>
    <xf numFmtId="3" fontId="15" fillId="2" borderId="1" xfId="22" applyNumberFormat="1" applyFont="1" applyFill="1" applyBorder="1"/>
    <xf numFmtId="170" fontId="15" fillId="2" borderId="1" xfId="22" applyFont="1" applyFill="1" applyBorder="1"/>
    <xf numFmtId="3" fontId="14" fillId="3" borderId="1" xfId="21" applyNumberFormat="1" applyFont="1" applyFill="1" applyBorder="1" applyAlignment="1">
      <alignment horizontal="center"/>
    </xf>
    <xf numFmtId="3" fontId="15" fillId="3" borderId="1" xfId="22" applyNumberFormat="1" applyFont="1" applyFill="1" applyBorder="1"/>
    <xf numFmtId="170" fontId="15" fillId="3" borderId="1" xfId="22" applyFont="1" applyFill="1" applyBorder="1"/>
    <xf numFmtId="9" fontId="0" fillId="3" borderId="1" xfId="5" applyFont="1" applyFill="1" applyBorder="1" applyAlignment="1">
      <alignment horizontal="center"/>
    </xf>
    <xf numFmtId="169" fontId="0" fillId="3" borderId="1" xfId="3" applyNumberFormat="1" applyFont="1" applyFill="1" applyBorder="1"/>
    <xf numFmtId="168" fontId="0" fillId="3" borderId="1" xfId="4" applyNumberFormat="1" applyFont="1" applyFill="1" applyBorder="1" applyAlignment="1">
      <alignment horizontal="center" vertical="center"/>
    </xf>
    <xf numFmtId="168" fontId="0" fillId="3" borderId="1" xfId="3" applyNumberFormat="1" applyFont="1" applyFill="1" applyBorder="1"/>
    <xf numFmtId="9" fontId="8" fillId="2" borderId="1" xfId="5" applyFont="1" applyFill="1" applyBorder="1" applyAlignment="1">
      <alignment horizontal="center"/>
    </xf>
    <xf numFmtId="169" fontId="8" fillId="2" borderId="1" xfId="3" applyNumberFormat="1" applyFont="1" applyFill="1" applyBorder="1"/>
    <xf numFmtId="168" fontId="8" fillId="2" borderId="1" xfId="4" applyNumberFormat="1" applyFont="1" applyFill="1" applyBorder="1" applyAlignment="1">
      <alignment horizontal="center" vertical="center"/>
    </xf>
    <xf numFmtId="168" fontId="0" fillId="2" borderId="1" xfId="4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shrinkToFit="1"/>
    </xf>
    <xf numFmtId="168" fontId="8" fillId="0" borderId="1" xfId="3" applyNumberFormat="1" applyFont="1" applyFill="1" applyBorder="1"/>
    <xf numFmtId="173" fontId="8" fillId="0" borderId="1" xfId="4" applyNumberFormat="1" applyFont="1" applyFill="1" applyBorder="1" applyAlignment="1">
      <alignment horizontal="left" indent="3" shrinkToFit="1"/>
    </xf>
    <xf numFmtId="173" fontId="0" fillId="0" borderId="0" xfId="4" applyNumberFormat="1" applyFont="1" applyFill="1" applyAlignment="1">
      <alignment horizontal="left" indent="3"/>
    </xf>
    <xf numFmtId="173" fontId="3" fillId="0" borderId="1" xfId="4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0" borderId="0" xfId="4" applyNumberFormat="1" applyFont="1" applyAlignment="1">
      <alignment horizontal="center"/>
    </xf>
    <xf numFmtId="0" fontId="0" fillId="0" borderId="1" xfId="0" applyBorder="1" applyAlignment="1">
      <alignment horizontal="center"/>
    </xf>
    <xf numFmtId="173" fontId="0" fillId="0" borderId="1" xfId="4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168" fontId="8" fillId="0" borderId="0" xfId="3" applyNumberFormat="1" applyFont="1" applyFill="1" applyBorder="1"/>
    <xf numFmtId="41" fontId="16" fillId="0" borderId="0" xfId="4" applyFont="1" applyBorder="1" applyAlignment="1">
      <alignment horizontal="center"/>
    </xf>
    <xf numFmtId="41" fontId="3" fillId="0" borderId="1" xfId="4" applyFont="1" applyBorder="1" applyAlignment="1">
      <alignment horizontal="center" vertical="center"/>
    </xf>
    <xf numFmtId="41" fontId="8" fillId="0" borderId="1" xfId="4" applyFont="1" applyFill="1" applyBorder="1"/>
    <xf numFmtId="41" fontId="0" fillId="0" borderId="1" xfId="4" applyFont="1" applyBorder="1"/>
    <xf numFmtId="41" fontId="0" fillId="0" borderId="1" xfId="0" applyNumberFormat="1" applyBorder="1"/>
    <xf numFmtId="173" fontId="8" fillId="4" borderId="1" xfId="4" applyNumberFormat="1" applyFont="1" applyFill="1" applyBorder="1" applyAlignment="1">
      <alignment horizontal="left" indent="3" shrinkToFit="1"/>
    </xf>
    <xf numFmtId="1" fontId="0" fillId="0" borderId="0" xfId="0" applyNumberFormat="1"/>
    <xf numFmtId="168" fontId="0" fillId="0" borderId="0" xfId="0" applyNumberFormat="1"/>
    <xf numFmtId="164" fontId="0" fillId="0" borderId="0" xfId="23" applyFont="1"/>
    <xf numFmtId="3" fontId="0" fillId="0" borderId="0" xfId="0" applyNumberFormat="1"/>
    <xf numFmtId="0" fontId="3" fillId="0" borderId="0" xfId="1" applyFont="1" applyAlignment="1">
      <alignment horizontal="center"/>
    </xf>
    <xf numFmtId="167" fontId="6" fillId="0" borderId="1" xfId="3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 shrinkToFit="1"/>
    </xf>
    <xf numFmtId="3" fontId="8" fillId="3" borderId="1" xfId="1" applyNumberFormat="1" applyFont="1" applyFill="1" applyBorder="1" applyAlignment="1">
      <alignment horizontal="center" shrinkToFit="1"/>
    </xf>
    <xf numFmtId="3" fontId="8" fillId="2" borderId="1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4">
    <cellStyle name="Millares" xfId="3" builtinId="3"/>
    <cellStyle name="Millares [0]" xfId="4" builtinId="6"/>
    <cellStyle name="Millares [0] 2" xfId="8"/>
    <cellStyle name="Millares [0] 3" xfId="7"/>
    <cellStyle name="Millares [0]_carrera referencial lineal-dic 2008-nov 2009" xfId="22"/>
    <cellStyle name="Millares 2" xfId="2"/>
    <cellStyle name="Millares 2 2" xfId="10"/>
    <cellStyle name="Millares 2 3" xfId="11"/>
    <cellStyle name="Millares 2 4" xfId="9"/>
    <cellStyle name="Moneda [0]" xfId="23" builtinId="7"/>
    <cellStyle name="Normal" xfId="0" builtinId="0"/>
    <cellStyle name="Normal 2" xfId="1"/>
    <cellStyle name="Normal 2 2" xfId="12"/>
    <cellStyle name="Normal 2_(00) BASE PAIS AÑO  04.04.201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6"/>
    <cellStyle name="Normal_carrera referencial lineal-dic 2008-nov 2009" xfId="21"/>
    <cellStyle name="Porcentaje" xfId="5" builtinId="5"/>
    <cellStyle name="Porcentaje 2" xfId="2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333375</xdr:colOff>
      <xdr:row>4</xdr:row>
      <xdr:rowOff>90805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22A2DEA7-186D-451D-8940-E1841E0C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87755" cy="822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workbookViewId="0">
      <selection activeCell="T44" sqref="T44"/>
    </sheetView>
  </sheetViews>
  <sheetFormatPr baseColWidth="10" defaultRowHeight="15"/>
  <cols>
    <col min="4" max="4" width="10.28515625" bestFit="1" customWidth="1"/>
    <col min="5" max="19" width="10.7109375" customWidth="1"/>
    <col min="20" max="21" width="11.42578125" bestFit="1" customWidth="1"/>
    <col min="22" max="24" width="10.7109375" customWidth="1"/>
    <col min="25" max="25" width="12.5703125" customWidth="1"/>
    <col min="26" max="28" width="12.5703125" bestFit="1" customWidth="1"/>
  </cols>
  <sheetData>
    <row r="1" spans="1:21">
      <c r="F1" s="1"/>
      <c r="G1" s="1"/>
      <c r="H1" s="1"/>
      <c r="I1" s="1"/>
      <c r="J1" s="1"/>
      <c r="K1" s="1"/>
      <c r="N1" s="1"/>
      <c r="O1" s="1"/>
      <c r="P1" s="1"/>
      <c r="Q1" s="1"/>
      <c r="R1" s="1"/>
    </row>
    <row r="2" spans="1:21">
      <c r="F2" s="3"/>
      <c r="G2" s="3"/>
      <c r="H2" s="1"/>
      <c r="I2" s="1"/>
      <c r="J2" s="1"/>
      <c r="K2" s="1"/>
      <c r="N2" s="1"/>
      <c r="O2" s="1"/>
      <c r="P2" s="1"/>
      <c r="Q2" s="1"/>
      <c r="R2" s="1"/>
    </row>
    <row r="3" spans="1:21">
      <c r="F3" s="3"/>
      <c r="G3" s="3"/>
      <c r="H3" s="1"/>
      <c r="I3" s="1"/>
      <c r="J3" s="1"/>
      <c r="K3" s="1"/>
      <c r="N3" s="1"/>
      <c r="O3" s="1"/>
      <c r="P3" s="1"/>
      <c r="Q3" s="1"/>
      <c r="R3" s="1"/>
    </row>
    <row r="4" spans="1:21">
      <c r="A4" s="2"/>
      <c r="B4" s="2"/>
      <c r="C4" s="2"/>
      <c r="D4" s="1"/>
      <c r="E4" s="1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1">
      <c r="M5" s="7" t="s">
        <v>0</v>
      </c>
      <c r="N5" s="7"/>
      <c r="O5" s="7"/>
      <c r="P5" s="7"/>
      <c r="Q5" s="7"/>
      <c r="R5" s="7"/>
    </row>
    <row r="6" spans="1:21">
      <c r="M6" s="7" t="s">
        <v>46</v>
      </c>
      <c r="N6" s="7"/>
      <c r="O6" s="7"/>
      <c r="P6" s="7"/>
      <c r="Q6" s="7"/>
      <c r="R6" s="7"/>
    </row>
    <row r="7" spans="1:21">
      <c r="M7" s="28"/>
    </row>
    <row r="8" spans="1:21" ht="13.9" customHeight="1">
      <c r="M8" s="27"/>
    </row>
    <row r="9" spans="1:21">
      <c r="A9" s="14" t="s">
        <v>1</v>
      </c>
      <c r="B9" s="85" t="s">
        <v>47</v>
      </c>
      <c r="C9" s="86"/>
      <c r="D9" s="81" t="s">
        <v>2</v>
      </c>
      <c r="E9" s="82"/>
      <c r="F9" s="83" t="s">
        <v>3</v>
      </c>
      <c r="G9" s="83"/>
      <c r="H9" s="83"/>
      <c r="I9" s="83"/>
      <c r="J9" s="83"/>
      <c r="K9" s="83"/>
      <c r="L9" s="83"/>
      <c r="M9" s="83"/>
      <c r="N9" s="10"/>
      <c r="O9" s="10"/>
      <c r="P9" s="10"/>
      <c r="T9" s="69"/>
    </row>
    <row r="10" spans="1:21">
      <c r="A10" s="14"/>
      <c r="B10" s="14" t="s">
        <v>48</v>
      </c>
      <c r="C10" s="14" t="s">
        <v>49</v>
      </c>
      <c r="D10" s="17" t="s">
        <v>4</v>
      </c>
      <c r="E10" s="15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7" t="s">
        <v>10</v>
      </c>
      <c r="K10" s="17" t="s">
        <v>11</v>
      </c>
      <c r="L10" s="17" t="s">
        <v>12</v>
      </c>
      <c r="M10" s="17" t="s">
        <v>13</v>
      </c>
    </row>
    <row r="11" spans="1:21">
      <c r="A11" s="29">
        <v>1</v>
      </c>
      <c r="B11" s="77">
        <v>14938</v>
      </c>
      <c r="C11" s="77">
        <v>16000</v>
      </c>
      <c r="D11" s="30">
        <v>1943250.0315562901</v>
      </c>
      <c r="E11" s="30">
        <v>1226036.1618195453</v>
      </c>
      <c r="F11" s="30">
        <f>(D11*2)+(D11*15%)+25803</f>
        <v>4203790.5678460235</v>
      </c>
      <c r="G11" s="30">
        <f>(E11*2)+(E11*15%)+25803</f>
        <v>2661780.7479120223</v>
      </c>
      <c r="H11" s="30">
        <f>+F11/4*3</f>
        <v>3152842.9258845178</v>
      </c>
      <c r="I11" s="30">
        <f>G11/4*3</f>
        <v>1996335.5609340167</v>
      </c>
      <c r="J11" s="30">
        <f>F11/2</f>
        <v>2101895.2839230117</v>
      </c>
      <c r="K11" s="30">
        <f>G11/2</f>
        <v>1330890.3739560111</v>
      </c>
      <c r="L11" s="30">
        <f>F11/4</f>
        <v>1050947.6419615059</v>
      </c>
      <c r="M11" s="30">
        <f>G11/4</f>
        <v>665445.18697800557</v>
      </c>
      <c r="R11" s="69"/>
      <c r="S11" s="70"/>
      <c r="T11" s="71"/>
      <c r="U11" s="71"/>
    </row>
    <row r="12" spans="1:21">
      <c r="A12" s="31">
        <v>2</v>
      </c>
      <c r="B12" s="78">
        <v>13871</v>
      </c>
      <c r="C12" s="78">
        <v>14937</v>
      </c>
      <c r="D12" s="32">
        <v>1899025.8928604599</v>
      </c>
      <c r="E12" s="32">
        <v>1181811.1482384626</v>
      </c>
      <c r="F12" s="32">
        <f t="shared" ref="F12:F25" si="0">(D12*2)+(D12*15%)+25803</f>
        <v>4108708.6696499889</v>
      </c>
      <c r="G12" s="32">
        <f t="shared" ref="G12:G25" si="1">(E12*2)+(E12*15%)+25803</f>
        <v>2566696.9687126945</v>
      </c>
      <c r="H12" s="32">
        <f t="shared" ref="H12:H25" si="2">+F12/4*3</f>
        <v>3081531.5022374918</v>
      </c>
      <c r="I12" s="32">
        <f t="shared" ref="I12:I25" si="3">G12/4*3</f>
        <v>1925022.7265345207</v>
      </c>
      <c r="J12" s="32">
        <f t="shared" ref="J12:J25" si="4">F12/2</f>
        <v>2054354.3348249944</v>
      </c>
      <c r="K12" s="32">
        <f t="shared" ref="K12:K25" si="5">G12/2</f>
        <v>1283348.4843563472</v>
      </c>
      <c r="L12" s="32">
        <f t="shared" ref="L12:L25" si="6">F12/4</f>
        <v>1027177.1674124972</v>
      </c>
      <c r="M12" s="32">
        <f t="shared" ref="M12:M24" si="7">G12/4</f>
        <v>641674.24217817362</v>
      </c>
      <c r="R12" s="69"/>
      <c r="S12" s="70"/>
      <c r="T12" s="71"/>
      <c r="U12" s="71"/>
    </row>
    <row r="13" spans="1:21">
      <c r="A13" s="29">
        <v>3</v>
      </c>
      <c r="B13" s="77">
        <v>12804</v>
      </c>
      <c r="C13" s="77">
        <v>13870</v>
      </c>
      <c r="D13" s="30">
        <v>1827970.78452716</v>
      </c>
      <c r="E13" s="30">
        <v>1137589.9533034984</v>
      </c>
      <c r="F13" s="30">
        <f t="shared" si="0"/>
        <v>3955940.1867333939</v>
      </c>
      <c r="G13" s="30">
        <f t="shared" si="1"/>
        <v>2471621.3996025217</v>
      </c>
      <c r="H13" s="30">
        <f t="shared" si="2"/>
        <v>2966955.1400500452</v>
      </c>
      <c r="I13" s="30">
        <f t="shared" si="3"/>
        <v>1853716.0497018914</v>
      </c>
      <c r="J13" s="30">
        <f t="shared" si="4"/>
        <v>1977970.093366697</v>
      </c>
      <c r="K13" s="30">
        <f t="shared" si="5"/>
        <v>1235810.6998012608</v>
      </c>
      <c r="L13" s="30">
        <f t="shared" si="6"/>
        <v>988985.04668334848</v>
      </c>
      <c r="M13" s="30">
        <f t="shared" si="7"/>
        <v>617905.34990063042</v>
      </c>
      <c r="R13" s="69"/>
      <c r="S13" s="70"/>
      <c r="T13" s="71"/>
      <c r="U13" s="71"/>
    </row>
    <row r="14" spans="1:21">
      <c r="A14" s="31">
        <v>4</v>
      </c>
      <c r="B14" s="78">
        <v>11737</v>
      </c>
      <c r="C14" s="78">
        <v>12803</v>
      </c>
      <c r="D14" s="32">
        <v>1756912.1716262479</v>
      </c>
      <c r="E14" s="32">
        <v>1093370.0312505735</v>
      </c>
      <c r="F14" s="32">
        <f t="shared" si="0"/>
        <v>3803164.1689964328</v>
      </c>
      <c r="G14" s="32">
        <f t="shared" si="1"/>
        <v>2376548.5671887328</v>
      </c>
      <c r="H14" s="32">
        <f t="shared" si="2"/>
        <v>2852373.1267473246</v>
      </c>
      <c r="I14" s="32">
        <f t="shared" si="3"/>
        <v>1782411.4253915497</v>
      </c>
      <c r="J14" s="32">
        <f t="shared" si="4"/>
        <v>1901582.0844982164</v>
      </c>
      <c r="K14" s="32">
        <f t="shared" si="5"/>
        <v>1188274.2835943664</v>
      </c>
      <c r="L14" s="32">
        <f t="shared" si="6"/>
        <v>950791.0422491082</v>
      </c>
      <c r="M14" s="32">
        <f t="shared" si="7"/>
        <v>594137.1417971832</v>
      </c>
      <c r="R14" s="69"/>
      <c r="S14" s="70"/>
      <c r="T14" s="71"/>
      <c r="U14" s="71"/>
    </row>
    <row r="15" spans="1:21">
      <c r="A15" s="29">
        <v>5</v>
      </c>
      <c r="B15" s="77">
        <v>10670</v>
      </c>
      <c r="C15" s="77">
        <v>11736</v>
      </c>
      <c r="D15" s="30">
        <v>1685854.7269145399</v>
      </c>
      <c r="E15" s="30">
        <v>1049150.1091976485</v>
      </c>
      <c r="F15" s="30">
        <f t="shared" si="0"/>
        <v>3650390.6628662609</v>
      </c>
      <c r="G15" s="30">
        <f t="shared" si="1"/>
        <v>2281475.7347749444</v>
      </c>
      <c r="H15" s="30">
        <f t="shared" si="2"/>
        <v>2737792.9971496956</v>
      </c>
      <c r="I15" s="30">
        <f t="shared" si="3"/>
        <v>1711106.8010812083</v>
      </c>
      <c r="J15" s="30">
        <f t="shared" si="4"/>
        <v>1825195.3314331304</v>
      </c>
      <c r="K15" s="30">
        <f t="shared" si="5"/>
        <v>1140737.8673874722</v>
      </c>
      <c r="L15" s="30">
        <f t="shared" si="6"/>
        <v>912597.66571656521</v>
      </c>
      <c r="M15" s="30">
        <f t="shared" si="7"/>
        <v>570368.93369373609</v>
      </c>
      <c r="R15" s="69"/>
      <c r="S15" s="70"/>
      <c r="T15" s="71"/>
      <c r="U15" s="71"/>
    </row>
    <row r="16" spans="1:21">
      <c r="A16" s="31">
        <v>6</v>
      </c>
      <c r="B16" s="78">
        <v>9603</v>
      </c>
      <c r="C16" s="78">
        <v>10669</v>
      </c>
      <c r="D16" s="32">
        <v>1614797.2822028319</v>
      </c>
      <c r="E16" s="32">
        <v>1004930.1871447237</v>
      </c>
      <c r="F16" s="32">
        <f t="shared" si="0"/>
        <v>3497617.1567360885</v>
      </c>
      <c r="G16" s="32">
        <f t="shared" si="1"/>
        <v>2186402.902361156</v>
      </c>
      <c r="H16" s="32">
        <f t="shared" si="2"/>
        <v>2623212.8675520662</v>
      </c>
      <c r="I16" s="32">
        <f t="shared" si="3"/>
        <v>1639802.1767708668</v>
      </c>
      <c r="J16" s="32">
        <f t="shared" si="4"/>
        <v>1748808.5783680442</v>
      </c>
      <c r="K16" s="32">
        <f t="shared" si="5"/>
        <v>1093201.451180578</v>
      </c>
      <c r="L16" s="32">
        <f t="shared" si="6"/>
        <v>874404.28918402211</v>
      </c>
      <c r="M16" s="32">
        <f t="shared" si="7"/>
        <v>546600.72559028899</v>
      </c>
      <c r="R16" s="69"/>
      <c r="S16" s="70"/>
      <c r="T16" s="71"/>
      <c r="U16" s="71"/>
    </row>
    <row r="17" spans="1:22">
      <c r="A17" s="29">
        <v>7</v>
      </c>
      <c r="B17" s="77">
        <v>8536</v>
      </c>
      <c r="C17" s="77">
        <v>9602</v>
      </c>
      <c r="D17" s="30">
        <v>1543743.3420587359</v>
      </c>
      <c r="E17" s="30">
        <v>960708.99220975942</v>
      </c>
      <c r="F17" s="30">
        <f t="shared" si="0"/>
        <v>3344851.1854262822</v>
      </c>
      <c r="G17" s="30">
        <f t="shared" si="1"/>
        <v>2091327.3332509827</v>
      </c>
      <c r="H17" s="30">
        <f t="shared" si="2"/>
        <v>2508638.3890697118</v>
      </c>
      <c r="I17" s="30">
        <f t="shared" si="3"/>
        <v>1568495.499938237</v>
      </c>
      <c r="J17" s="30">
        <f t="shared" si="4"/>
        <v>1672425.5927131411</v>
      </c>
      <c r="K17" s="30">
        <f t="shared" si="5"/>
        <v>1045663.6666254913</v>
      </c>
      <c r="L17" s="30">
        <f t="shared" si="6"/>
        <v>836212.79635657056</v>
      </c>
      <c r="M17" s="30">
        <f t="shared" si="7"/>
        <v>522831.83331274567</v>
      </c>
      <c r="O17" s="47">
        <v>0.25</v>
      </c>
      <c r="P17" s="48">
        <v>6.5789999999999998E-3</v>
      </c>
      <c r="R17" s="69"/>
      <c r="S17" s="70"/>
      <c r="T17" s="71"/>
      <c r="U17" s="71"/>
    </row>
    <row r="18" spans="1:22">
      <c r="A18" s="31">
        <v>8</v>
      </c>
      <c r="B18" s="78">
        <v>7469</v>
      </c>
      <c r="C18" s="78">
        <v>8535</v>
      </c>
      <c r="D18" s="32">
        <v>1472684.7291578238</v>
      </c>
      <c r="E18" s="32">
        <v>916490.34303887433</v>
      </c>
      <c r="F18" s="32">
        <f t="shared" si="0"/>
        <v>3192075.1676893211</v>
      </c>
      <c r="G18" s="32">
        <f t="shared" si="1"/>
        <v>1996257.2375335798</v>
      </c>
      <c r="H18" s="32">
        <f t="shared" si="2"/>
        <v>2394056.3757669907</v>
      </c>
      <c r="I18" s="32">
        <f t="shared" si="3"/>
        <v>1497192.9281501849</v>
      </c>
      <c r="J18" s="32">
        <f t="shared" si="4"/>
        <v>1596037.5838446605</v>
      </c>
      <c r="K18" s="32">
        <f t="shared" si="5"/>
        <v>998128.61876678991</v>
      </c>
      <c r="L18" s="32">
        <f t="shared" si="6"/>
        <v>798018.79192233027</v>
      </c>
      <c r="M18" s="32">
        <f t="shared" si="7"/>
        <v>499064.30938339495</v>
      </c>
      <c r="O18" s="43">
        <v>0.5</v>
      </c>
      <c r="P18" s="44">
        <v>7.894E-3</v>
      </c>
      <c r="R18" s="69"/>
      <c r="S18" s="70"/>
      <c r="T18" s="71"/>
      <c r="U18" s="71"/>
    </row>
    <row r="19" spans="1:22">
      <c r="A19" s="29">
        <v>9</v>
      </c>
      <c r="B19" s="77">
        <v>6402</v>
      </c>
      <c r="C19" s="77">
        <v>7468</v>
      </c>
      <c r="D19" s="30">
        <v>1401627.2844461158</v>
      </c>
      <c r="E19" s="30">
        <v>872269.14810391003</v>
      </c>
      <c r="F19" s="30">
        <f t="shared" si="0"/>
        <v>3039301.6615591492</v>
      </c>
      <c r="G19" s="30">
        <f t="shared" si="1"/>
        <v>1901181.6684234065</v>
      </c>
      <c r="H19" s="30">
        <f t="shared" si="2"/>
        <v>2279476.2461693618</v>
      </c>
      <c r="I19" s="30">
        <f t="shared" si="3"/>
        <v>1425886.2513175549</v>
      </c>
      <c r="J19" s="30">
        <f t="shared" si="4"/>
        <v>1519650.8307795746</v>
      </c>
      <c r="K19" s="30">
        <f t="shared" si="5"/>
        <v>950590.83421170327</v>
      </c>
      <c r="L19" s="30">
        <f t="shared" si="6"/>
        <v>759825.41538978729</v>
      </c>
      <c r="M19" s="30">
        <f t="shared" si="7"/>
        <v>475295.41710585164</v>
      </c>
      <c r="O19" s="18"/>
      <c r="R19" s="69"/>
      <c r="S19" s="70"/>
      <c r="T19" s="71"/>
      <c r="U19" s="71"/>
    </row>
    <row r="20" spans="1:22">
      <c r="A20" s="31">
        <v>10</v>
      </c>
      <c r="B20" s="78">
        <v>5335</v>
      </c>
      <c r="C20" s="78">
        <v>6401</v>
      </c>
      <c r="D20" s="32">
        <v>1330572.176112816</v>
      </c>
      <c r="E20" s="32">
        <v>828049.22605098516</v>
      </c>
      <c r="F20" s="32">
        <f t="shared" si="0"/>
        <v>2886533.1786425542</v>
      </c>
      <c r="G20" s="32">
        <f t="shared" si="1"/>
        <v>1806108.8360096181</v>
      </c>
      <c r="H20" s="32">
        <f t="shared" si="2"/>
        <v>2164899.8839819157</v>
      </c>
      <c r="I20" s="32">
        <f t="shared" si="3"/>
        <v>1354581.6270072137</v>
      </c>
      <c r="J20" s="32">
        <f t="shared" si="4"/>
        <v>1443266.5893212771</v>
      </c>
      <c r="K20" s="32">
        <f t="shared" si="5"/>
        <v>903054.41800480906</v>
      </c>
      <c r="L20" s="32">
        <f t="shared" si="6"/>
        <v>721633.29466063855</v>
      </c>
      <c r="M20" s="32">
        <f t="shared" si="7"/>
        <v>451527.20900240453</v>
      </c>
      <c r="O20" s="45">
        <v>44</v>
      </c>
      <c r="P20" s="46">
        <v>25802.776999999998</v>
      </c>
      <c r="R20" s="69"/>
      <c r="S20" s="70"/>
      <c r="T20" s="71"/>
      <c r="U20" s="71"/>
    </row>
    <row r="21" spans="1:22">
      <c r="A21" s="29">
        <v>11</v>
      </c>
      <c r="B21" s="77">
        <v>4268</v>
      </c>
      <c r="C21" s="77">
        <v>5334</v>
      </c>
      <c r="D21" s="30">
        <v>1259483.9335344001</v>
      </c>
      <c r="E21" s="30">
        <v>783829.30399806018</v>
      </c>
      <c r="F21" s="30">
        <f t="shared" si="0"/>
        <v>2733693.4570989599</v>
      </c>
      <c r="G21" s="30">
        <f t="shared" si="1"/>
        <v>1711036.0035958295</v>
      </c>
      <c r="H21" s="30">
        <f t="shared" si="2"/>
        <v>2050270.09282422</v>
      </c>
      <c r="I21" s="30">
        <f t="shared" si="3"/>
        <v>1283277.0026968722</v>
      </c>
      <c r="J21" s="30">
        <f t="shared" si="4"/>
        <v>1366846.72854948</v>
      </c>
      <c r="K21" s="30">
        <f t="shared" si="5"/>
        <v>855518.00179791474</v>
      </c>
      <c r="L21" s="30">
        <f t="shared" si="6"/>
        <v>683423.36427473999</v>
      </c>
      <c r="M21" s="30">
        <f t="shared" si="7"/>
        <v>427759.00089895737</v>
      </c>
      <c r="O21" s="49">
        <v>33</v>
      </c>
      <c r="P21" s="30">
        <v>19351.822</v>
      </c>
      <c r="R21" s="69"/>
      <c r="S21" s="70"/>
    </row>
    <row r="22" spans="1:22">
      <c r="A22" s="31">
        <v>12</v>
      </c>
      <c r="B22" s="78">
        <v>3201</v>
      </c>
      <c r="C22" s="78">
        <v>4267</v>
      </c>
      <c r="D22" s="32">
        <v>1210829.0400934</v>
      </c>
      <c r="E22" s="32">
        <v>739608.109063096</v>
      </c>
      <c r="F22" s="32">
        <f t="shared" si="0"/>
        <v>2629085.4362008101</v>
      </c>
      <c r="G22" s="32">
        <f t="shared" si="1"/>
        <v>1615960.4344856564</v>
      </c>
      <c r="H22" s="32">
        <f t="shared" si="2"/>
        <v>1971814.0771506075</v>
      </c>
      <c r="I22" s="32">
        <f t="shared" si="3"/>
        <v>1211970.3258642424</v>
      </c>
      <c r="J22" s="32">
        <f t="shared" si="4"/>
        <v>1314542.7181004051</v>
      </c>
      <c r="K22" s="32">
        <f t="shared" si="5"/>
        <v>807980.21724282822</v>
      </c>
      <c r="L22" s="32">
        <f t="shared" si="6"/>
        <v>657271.35905020253</v>
      </c>
      <c r="M22" s="32">
        <f t="shared" si="7"/>
        <v>403990.10862141411</v>
      </c>
      <c r="O22" s="45">
        <v>22</v>
      </c>
      <c r="P22" s="46">
        <v>12901.91</v>
      </c>
      <c r="R22" s="69"/>
      <c r="S22" s="70"/>
    </row>
    <row r="23" spans="1:22">
      <c r="A23" s="29">
        <v>13</v>
      </c>
      <c r="B23" s="77">
        <v>2134</v>
      </c>
      <c r="C23" s="77">
        <v>3200</v>
      </c>
      <c r="D23" s="30">
        <v>1138432.6012136606</v>
      </c>
      <c r="E23" s="30">
        <v>695390.73277425021</v>
      </c>
      <c r="F23" s="30">
        <f t="shared" si="0"/>
        <v>2473433.0926093701</v>
      </c>
      <c r="G23" s="30">
        <f t="shared" si="1"/>
        <v>1520893.075464638</v>
      </c>
      <c r="H23" s="30">
        <f t="shared" si="2"/>
        <v>1855074.8194570276</v>
      </c>
      <c r="I23" s="30">
        <f t="shared" si="3"/>
        <v>1140669.8065984785</v>
      </c>
      <c r="J23" s="30">
        <f t="shared" si="4"/>
        <v>1236716.5463046851</v>
      </c>
      <c r="K23" s="30">
        <f t="shared" si="5"/>
        <v>760446.53773231898</v>
      </c>
      <c r="L23" s="30">
        <f t="shared" si="6"/>
        <v>618358.27315234253</v>
      </c>
      <c r="M23" s="30">
        <f t="shared" si="7"/>
        <v>380223.26886615949</v>
      </c>
      <c r="O23" s="50">
        <v>11</v>
      </c>
      <c r="P23" s="30">
        <v>6450.9549999999999</v>
      </c>
      <c r="R23" s="69"/>
      <c r="S23" s="70"/>
    </row>
    <row r="24" spans="1:22">
      <c r="A24" s="31">
        <v>14</v>
      </c>
      <c r="B24" s="78">
        <v>1067</v>
      </c>
      <c r="C24" s="78">
        <v>2133</v>
      </c>
      <c r="D24" s="32">
        <v>1066038.7080980001</v>
      </c>
      <c r="E24" s="32">
        <v>651169.53783928591</v>
      </c>
      <c r="F24" s="32">
        <f t="shared" si="0"/>
        <v>2317786.2224107003</v>
      </c>
      <c r="G24" s="32">
        <f t="shared" si="1"/>
        <v>1425817.5063544647</v>
      </c>
      <c r="H24" s="32">
        <f t="shared" si="2"/>
        <v>1738339.6668080252</v>
      </c>
      <c r="I24" s="32">
        <f t="shared" si="3"/>
        <v>1069363.1297658486</v>
      </c>
      <c r="J24" s="32">
        <f t="shared" si="4"/>
        <v>1158893.1112053501</v>
      </c>
      <c r="K24" s="32">
        <f t="shared" si="5"/>
        <v>712908.75317723234</v>
      </c>
      <c r="L24" s="32">
        <f t="shared" si="6"/>
        <v>579446.55560267507</v>
      </c>
      <c r="M24" s="32">
        <f t="shared" si="7"/>
        <v>356454.37658861617</v>
      </c>
      <c r="R24" s="69"/>
      <c r="S24" s="70"/>
    </row>
    <row r="25" spans="1:22">
      <c r="A25" s="29">
        <v>15</v>
      </c>
      <c r="B25" s="77">
        <v>0</v>
      </c>
      <c r="C25" s="77">
        <v>1066</v>
      </c>
      <c r="D25" s="30">
        <v>993643.54210029996</v>
      </c>
      <c r="E25" s="30">
        <v>606949.61578636104</v>
      </c>
      <c r="F25" s="30">
        <f t="shared" si="0"/>
        <v>2162136.6155156451</v>
      </c>
      <c r="G25" s="30">
        <f t="shared" si="1"/>
        <v>1330744.6739406763</v>
      </c>
      <c r="H25" s="30">
        <f t="shared" si="2"/>
        <v>1621602.4616367337</v>
      </c>
      <c r="I25" s="30">
        <f t="shared" si="3"/>
        <v>998058.5054555072</v>
      </c>
      <c r="J25" s="30">
        <f t="shared" si="4"/>
        <v>1081068.3077578226</v>
      </c>
      <c r="K25" s="30">
        <f t="shared" si="5"/>
        <v>665372.33697033813</v>
      </c>
      <c r="L25" s="30">
        <f t="shared" si="6"/>
        <v>540534.15387891128</v>
      </c>
      <c r="M25" s="30">
        <f>G25/4</f>
        <v>332686.16848516907</v>
      </c>
      <c r="R25" s="69"/>
      <c r="S25" s="70"/>
    </row>
    <row r="26" spans="1:22">
      <c r="A26" s="73"/>
      <c r="B26" s="73"/>
      <c r="C26" s="73" t="s">
        <v>50</v>
      </c>
      <c r="D26" s="74">
        <v>651096</v>
      </c>
      <c r="E26" s="19">
        <v>494676</v>
      </c>
      <c r="G26" s="9"/>
      <c r="H26" s="20"/>
      <c r="I26" s="20"/>
      <c r="J26" s="4"/>
      <c r="K26" s="5"/>
      <c r="L26" s="6"/>
      <c r="M26" s="6"/>
      <c r="N26" s="6"/>
      <c r="O26" s="6"/>
      <c r="P26" s="20"/>
    </row>
    <row r="28" spans="1:22">
      <c r="A28" s="14" t="s">
        <v>1</v>
      </c>
      <c r="B28" s="85" t="s">
        <v>47</v>
      </c>
      <c r="C28" s="86"/>
      <c r="D28" s="81" t="s">
        <v>2</v>
      </c>
      <c r="E28" s="82"/>
      <c r="F28" s="84"/>
      <c r="G28" s="16"/>
      <c r="H28" s="81" t="s">
        <v>3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4"/>
      <c r="T28" s="10"/>
      <c r="U28" s="10"/>
      <c r="V28" s="10"/>
    </row>
    <row r="29" spans="1:22">
      <c r="A29" s="14"/>
      <c r="B29" s="14" t="s">
        <v>48</v>
      </c>
      <c r="C29" s="14" t="s">
        <v>49</v>
      </c>
      <c r="D29" s="17" t="s">
        <v>15</v>
      </c>
      <c r="E29" s="17" t="s">
        <v>16</v>
      </c>
      <c r="F29" s="17" t="s">
        <v>17</v>
      </c>
      <c r="G29" s="17" t="s">
        <v>18</v>
      </c>
      <c r="H29" s="21" t="s">
        <v>19</v>
      </c>
      <c r="I29" s="21" t="s">
        <v>20</v>
      </c>
      <c r="J29" s="21" t="s">
        <v>21</v>
      </c>
      <c r="K29" s="21" t="s">
        <v>22</v>
      </c>
      <c r="L29" s="21" t="s">
        <v>23</v>
      </c>
      <c r="M29" s="21" t="s">
        <v>24</v>
      </c>
      <c r="N29" s="21" t="s">
        <v>25</v>
      </c>
      <c r="O29" s="21" t="s">
        <v>26</v>
      </c>
      <c r="P29" s="21" t="s">
        <v>27</v>
      </c>
      <c r="Q29" s="21" t="s">
        <v>28</v>
      </c>
      <c r="R29" s="21" t="s">
        <v>29</v>
      </c>
      <c r="S29" s="21" t="s">
        <v>30</v>
      </c>
    </row>
    <row r="30" spans="1:22">
      <c r="A30" s="33">
        <v>1</v>
      </c>
      <c r="B30" s="79">
        <v>14001</v>
      </c>
      <c r="C30" s="79">
        <v>15000</v>
      </c>
      <c r="D30" s="34">
        <v>656637.83908106387</v>
      </c>
      <c r="E30" s="34">
        <v>565451.11553393013</v>
      </c>
      <c r="F30" s="34">
        <v>530873.27493036923</v>
      </c>
      <c r="G30" s="34">
        <v>463549.2709781169</v>
      </c>
      <c r="H30" s="34">
        <f>(D30*2)+(D30*15%)+25803</f>
        <v>1437574.3540242873</v>
      </c>
      <c r="I30" s="34">
        <f>(E30*2)+(E30*15%)+25803</f>
        <v>1241522.8983979498</v>
      </c>
      <c r="J30" s="34">
        <f>(F30*2)+(F30*15%)+25803</f>
        <v>1167180.5411002939</v>
      </c>
      <c r="K30" s="34">
        <f>(G30*2)+(G30*15%)+25803</f>
        <v>1022433.9326029513</v>
      </c>
      <c r="L30" s="34">
        <f>H30/4*3</f>
        <v>1078180.7655182155</v>
      </c>
      <c r="M30" s="34">
        <f>I30/4*3</f>
        <v>931142.17379846238</v>
      </c>
      <c r="N30" s="34">
        <f>J30/4*3</f>
        <v>875385.4058252204</v>
      </c>
      <c r="O30" s="34">
        <f>K30/4*3</f>
        <v>766825.44945221348</v>
      </c>
      <c r="P30" s="34">
        <f>H30/2</f>
        <v>718787.17701214366</v>
      </c>
      <c r="Q30" s="34">
        <f>I30/2</f>
        <v>620761.44919897488</v>
      </c>
      <c r="R30" s="34">
        <f>J30/2</f>
        <v>583590.27055014693</v>
      </c>
      <c r="S30" s="34">
        <f>K30/2</f>
        <v>511216.96630147565</v>
      </c>
      <c r="T30" s="12"/>
      <c r="U30" s="12"/>
    </row>
    <row r="31" spans="1:22">
      <c r="A31" s="35">
        <v>2</v>
      </c>
      <c r="B31" s="80">
        <v>13001</v>
      </c>
      <c r="C31" s="80">
        <v>14000</v>
      </c>
      <c r="D31" s="36">
        <v>628841.91398406564</v>
      </c>
      <c r="E31" s="36">
        <v>543428.98336819455</v>
      </c>
      <c r="F31" s="36">
        <v>510178.7587318531</v>
      </c>
      <c r="G31" s="36">
        <v>445484.52907324914</v>
      </c>
      <c r="H31" s="36">
        <f t="shared" ref="H31:H43" si="8">(D31*2)+(D31*15%)+25803</f>
        <v>1377813.1150657411</v>
      </c>
      <c r="I31" s="36">
        <f t="shared" ref="I31:I44" si="9">(E31*2)+(E31*15%)+25803</f>
        <v>1194175.3142416184</v>
      </c>
      <c r="J31" s="36">
        <f t="shared" ref="J31:J44" si="10">(F31*2)+(F31*15%)+25803</f>
        <v>1122687.331273484</v>
      </c>
      <c r="K31" s="36">
        <f t="shared" ref="K31:K44" si="11">(G31*2)+(G31*15%)+25803</f>
        <v>983594.73750748567</v>
      </c>
      <c r="L31" s="36">
        <f t="shared" ref="L31:L44" si="12">H31/4*3</f>
        <v>1033359.8362993058</v>
      </c>
      <c r="M31" s="36">
        <f t="shared" ref="M31:M44" si="13">I31/4*3</f>
        <v>895631.48568121379</v>
      </c>
      <c r="N31" s="36">
        <f t="shared" ref="N31:N44" si="14">J31/4*3</f>
        <v>842015.49845511303</v>
      </c>
      <c r="O31" s="36">
        <f t="shared" ref="O31:O44" si="15">K31/4*3</f>
        <v>737696.05313061422</v>
      </c>
      <c r="P31" s="36">
        <f t="shared" ref="P31:P44" si="16">H31/2</f>
        <v>688906.55753287056</v>
      </c>
      <c r="Q31" s="36">
        <f t="shared" ref="Q31:Q44" si="17">I31/2</f>
        <v>597087.65712080919</v>
      </c>
      <c r="R31" s="36">
        <f t="shared" ref="R31:R44" si="18">J31/2</f>
        <v>561343.66563674202</v>
      </c>
      <c r="S31" s="36">
        <f t="shared" ref="S31:S44" si="19">K31/2</f>
        <v>491797.36875374283</v>
      </c>
      <c r="T31" s="12"/>
      <c r="U31" s="12"/>
    </row>
    <row r="32" spans="1:22">
      <c r="A32" s="33">
        <v>3</v>
      </c>
      <c r="B32" s="79">
        <v>12001</v>
      </c>
      <c r="C32" s="79">
        <v>13000</v>
      </c>
      <c r="D32" s="34">
        <v>601047.26176910684</v>
      </c>
      <c r="E32" s="34">
        <v>521397.94102818239</v>
      </c>
      <c r="F32" s="34">
        <v>489495.69847169262</v>
      </c>
      <c r="G32" s="34">
        <v>427424.87869653897</v>
      </c>
      <c r="H32" s="34">
        <f>(D32*2)+(D32*15%)+25803</f>
        <v>1318054.6128035798</v>
      </c>
      <c r="I32" s="34">
        <f t="shared" si="9"/>
        <v>1146808.5732105921</v>
      </c>
      <c r="J32" s="34">
        <f t="shared" si="10"/>
        <v>1078218.7517141392</v>
      </c>
      <c r="K32" s="34">
        <f t="shared" si="11"/>
        <v>944766.48919755884</v>
      </c>
      <c r="L32" s="34">
        <f t="shared" si="12"/>
        <v>988540.95960268483</v>
      </c>
      <c r="M32" s="34">
        <f t="shared" si="13"/>
        <v>860106.42990794405</v>
      </c>
      <c r="N32" s="34">
        <f t="shared" si="14"/>
        <v>808664.06378560443</v>
      </c>
      <c r="O32" s="34">
        <f t="shared" si="15"/>
        <v>708574.86689816916</v>
      </c>
      <c r="P32" s="34">
        <f t="shared" si="16"/>
        <v>659027.30640178989</v>
      </c>
      <c r="Q32" s="34">
        <f t="shared" si="17"/>
        <v>573404.28660529607</v>
      </c>
      <c r="R32" s="34">
        <f t="shared" si="18"/>
        <v>539109.37585706962</v>
      </c>
      <c r="S32" s="34">
        <f t="shared" si="19"/>
        <v>472383.24459877942</v>
      </c>
      <c r="T32" s="12"/>
      <c r="U32" s="12"/>
    </row>
    <row r="33" spans="1:21">
      <c r="A33" s="35">
        <v>4</v>
      </c>
      <c r="B33" s="80">
        <v>11001</v>
      </c>
      <c r="C33" s="80">
        <v>12000</v>
      </c>
      <c r="D33" s="36">
        <v>573256.42820026679</v>
      </c>
      <c r="E33" s="36">
        <v>499365.62580613064</v>
      </c>
      <c r="F33" s="36">
        <v>468815.18397561117</v>
      </c>
      <c r="G33" s="36">
        <v>409363.95543779014</v>
      </c>
      <c r="H33" s="36">
        <f t="shared" si="8"/>
        <v>1258304.3206305737</v>
      </c>
      <c r="I33" s="36">
        <f t="shared" si="9"/>
        <v>1099439.0954831808</v>
      </c>
      <c r="J33" s="36">
        <f t="shared" si="10"/>
        <v>1033755.645547564</v>
      </c>
      <c r="K33" s="36">
        <f t="shared" si="11"/>
        <v>905935.50419124879</v>
      </c>
      <c r="L33" s="36">
        <f t="shared" si="12"/>
        <v>943728.24047293025</v>
      </c>
      <c r="M33" s="36">
        <f t="shared" si="13"/>
        <v>824579.32161238557</v>
      </c>
      <c r="N33" s="36">
        <f t="shared" si="14"/>
        <v>775316.73416067299</v>
      </c>
      <c r="O33" s="36">
        <f t="shared" si="15"/>
        <v>679451.62814343662</v>
      </c>
      <c r="P33" s="36">
        <f t="shared" si="16"/>
        <v>629152.16031528683</v>
      </c>
      <c r="Q33" s="36">
        <f t="shared" si="17"/>
        <v>549719.54774159042</v>
      </c>
      <c r="R33" s="36">
        <f t="shared" si="18"/>
        <v>516877.82277378201</v>
      </c>
      <c r="S33" s="36">
        <f t="shared" si="19"/>
        <v>452967.7520956244</v>
      </c>
      <c r="T33" s="12"/>
      <c r="U33" s="12"/>
    </row>
    <row r="34" spans="1:21">
      <c r="A34" s="33">
        <v>5</v>
      </c>
      <c r="B34" s="79">
        <v>10001</v>
      </c>
      <c r="C34" s="79">
        <v>11000</v>
      </c>
      <c r="D34" s="34">
        <v>545464.32174938708</v>
      </c>
      <c r="E34" s="34">
        <v>477334.58346611855</v>
      </c>
      <c r="F34" s="34">
        <v>448130.85083341121</v>
      </c>
      <c r="G34" s="34">
        <v>391304.30506108032</v>
      </c>
      <c r="H34" s="34">
        <f t="shared" si="8"/>
        <v>1198551.2917611822</v>
      </c>
      <c r="I34" s="34">
        <f t="shared" si="9"/>
        <v>1052072.3544521548</v>
      </c>
      <c r="J34" s="34">
        <f t="shared" si="10"/>
        <v>989284.32929183415</v>
      </c>
      <c r="K34" s="34">
        <f t="shared" si="11"/>
        <v>867107.25588132266</v>
      </c>
      <c r="L34" s="34">
        <f t="shared" si="12"/>
        <v>898913.46882088669</v>
      </c>
      <c r="M34" s="34">
        <f t="shared" si="13"/>
        <v>789054.26583911618</v>
      </c>
      <c r="N34" s="34">
        <f t="shared" si="14"/>
        <v>741963.24696887564</v>
      </c>
      <c r="O34" s="34">
        <f t="shared" si="15"/>
        <v>650330.44191099203</v>
      </c>
      <c r="P34" s="34">
        <f t="shared" si="16"/>
        <v>599275.64588059112</v>
      </c>
      <c r="Q34" s="34">
        <f t="shared" si="17"/>
        <v>526036.17722607742</v>
      </c>
      <c r="R34" s="34">
        <f t="shared" si="18"/>
        <v>494642.16464591707</v>
      </c>
      <c r="S34" s="34">
        <f t="shared" si="19"/>
        <v>433553.62794066133</v>
      </c>
      <c r="T34" s="12"/>
      <c r="U34" s="12"/>
    </row>
    <row r="35" spans="1:21">
      <c r="A35" s="35">
        <v>6</v>
      </c>
      <c r="B35" s="80">
        <v>9001</v>
      </c>
      <c r="C35" s="80">
        <v>10000</v>
      </c>
      <c r="D35" s="36">
        <v>517670.94241646782</v>
      </c>
      <c r="E35" s="36">
        <v>455303.5411261064</v>
      </c>
      <c r="F35" s="36">
        <v>427450.3363373297</v>
      </c>
      <c r="G35" s="36">
        <v>373245.9275664101</v>
      </c>
      <c r="H35" s="36">
        <f t="shared" si="8"/>
        <v>1138795.5261954057</v>
      </c>
      <c r="I35" s="36">
        <f t="shared" si="9"/>
        <v>1004705.6134211287</v>
      </c>
      <c r="J35" s="36">
        <f t="shared" si="10"/>
        <v>944821.22312525881</v>
      </c>
      <c r="K35" s="36">
        <f t="shared" si="11"/>
        <v>828281.74426778173</v>
      </c>
      <c r="L35" s="36">
        <f t="shared" si="12"/>
        <v>854096.64464655425</v>
      </c>
      <c r="M35" s="36">
        <f t="shared" si="13"/>
        <v>753529.21006584656</v>
      </c>
      <c r="N35" s="36">
        <f t="shared" si="14"/>
        <v>708615.91734394408</v>
      </c>
      <c r="O35" s="36">
        <f t="shared" si="15"/>
        <v>621211.3082008363</v>
      </c>
      <c r="P35" s="36">
        <f t="shared" si="16"/>
        <v>569397.76309770287</v>
      </c>
      <c r="Q35" s="36">
        <f t="shared" si="17"/>
        <v>502352.80671056436</v>
      </c>
      <c r="R35" s="36">
        <f t="shared" si="18"/>
        <v>472410.6115626294</v>
      </c>
      <c r="S35" s="36">
        <f t="shared" si="19"/>
        <v>414140.87213389087</v>
      </c>
      <c r="T35" s="12"/>
      <c r="U35" s="12"/>
    </row>
    <row r="36" spans="1:21">
      <c r="A36" s="33">
        <v>7</v>
      </c>
      <c r="B36" s="79">
        <v>8001</v>
      </c>
      <c r="C36" s="79">
        <v>9000</v>
      </c>
      <c r="D36" s="34">
        <v>489880.10884762777</v>
      </c>
      <c r="E36" s="34">
        <v>433273.77166813379</v>
      </c>
      <c r="F36" s="34">
        <v>406767.27607716928</v>
      </c>
      <c r="G36" s="34">
        <v>355185.0043076608</v>
      </c>
      <c r="H36" s="34">
        <f t="shared" si="8"/>
        <v>1079045.2340223996</v>
      </c>
      <c r="I36" s="34">
        <f t="shared" si="9"/>
        <v>957341.60908648768</v>
      </c>
      <c r="J36" s="34">
        <f t="shared" si="10"/>
        <v>900352.64356591401</v>
      </c>
      <c r="K36" s="34">
        <f t="shared" si="11"/>
        <v>789450.75926147075</v>
      </c>
      <c r="L36" s="34">
        <f t="shared" si="12"/>
        <v>809283.92551679979</v>
      </c>
      <c r="M36" s="34">
        <f t="shared" si="13"/>
        <v>718006.20681486581</v>
      </c>
      <c r="N36" s="34">
        <f t="shared" si="14"/>
        <v>675264.48267443548</v>
      </c>
      <c r="O36" s="34">
        <f t="shared" si="15"/>
        <v>592088.06944610307</v>
      </c>
      <c r="P36" s="34">
        <f t="shared" si="16"/>
        <v>539522.61701119982</v>
      </c>
      <c r="Q36" s="34">
        <f t="shared" si="17"/>
        <v>478670.80454324384</v>
      </c>
      <c r="R36" s="34">
        <f t="shared" si="18"/>
        <v>450176.32178295701</v>
      </c>
      <c r="S36" s="34">
        <f t="shared" si="19"/>
        <v>394725.37963073538</v>
      </c>
      <c r="T36" s="12"/>
      <c r="U36" s="12"/>
    </row>
    <row r="37" spans="1:21">
      <c r="A37" s="35">
        <v>8</v>
      </c>
      <c r="B37" s="80">
        <v>7001</v>
      </c>
      <c r="C37" s="80">
        <v>8000</v>
      </c>
      <c r="D37" s="36">
        <v>462089.27527878748</v>
      </c>
      <c r="E37" s="36">
        <v>411241.45644608204</v>
      </c>
      <c r="F37" s="36">
        <v>386085.48869904835</v>
      </c>
      <c r="G37" s="36">
        <v>337125.3539309511</v>
      </c>
      <c r="H37" s="36">
        <f t="shared" si="8"/>
        <v>1019294.9418493931</v>
      </c>
      <c r="I37" s="36">
        <f t="shared" si="9"/>
        <v>909972.13135907636</v>
      </c>
      <c r="J37" s="36">
        <f t="shared" si="10"/>
        <v>855886.80070295394</v>
      </c>
      <c r="K37" s="36">
        <f t="shared" si="11"/>
        <v>750622.51095154486</v>
      </c>
      <c r="L37" s="36">
        <f t="shared" si="12"/>
        <v>764471.20638704486</v>
      </c>
      <c r="M37" s="36">
        <f t="shared" si="13"/>
        <v>682479.09851930733</v>
      </c>
      <c r="N37" s="36">
        <f t="shared" si="14"/>
        <v>641915.10052721552</v>
      </c>
      <c r="O37" s="36">
        <f t="shared" si="15"/>
        <v>562966.88321365858</v>
      </c>
      <c r="P37" s="36">
        <f t="shared" si="16"/>
        <v>509647.47092469654</v>
      </c>
      <c r="Q37" s="36">
        <f t="shared" si="17"/>
        <v>454986.06567953818</v>
      </c>
      <c r="R37" s="36">
        <f t="shared" si="18"/>
        <v>427943.40035147697</v>
      </c>
      <c r="S37" s="36">
        <f t="shared" si="19"/>
        <v>375311.25547577243</v>
      </c>
      <c r="T37" s="12"/>
      <c r="U37" s="12"/>
    </row>
    <row r="38" spans="1:21">
      <c r="A38" s="33">
        <v>9</v>
      </c>
      <c r="B38" s="79">
        <v>6001</v>
      </c>
      <c r="C38" s="79">
        <v>7000</v>
      </c>
      <c r="D38" s="34">
        <v>434294.62306382885</v>
      </c>
      <c r="E38" s="34">
        <v>389207.86834199086</v>
      </c>
      <c r="F38" s="34">
        <v>365402.42843888781</v>
      </c>
      <c r="G38" s="34">
        <v>319064.43067220179</v>
      </c>
      <c r="H38" s="34">
        <f t="shared" si="8"/>
        <v>959536.43958723207</v>
      </c>
      <c r="I38" s="34">
        <f t="shared" si="9"/>
        <v>862599.91693528031</v>
      </c>
      <c r="J38" s="34">
        <f t="shared" si="10"/>
        <v>811418.2211436088</v>
      </c>
      <c r="K38" s="34">
        <f t="shared" si="11"/>
        <v>711791.52594523388</v>
      </c>
      <c r="L38" s="34">
        <f t="shared" si="12"/>
        <v>719652.32969042403</v>
      </c>
      <c r="M38" s="34">
        <f t="shared" si="13"/>
        <v>646949.93770146021</v>
      </c>
      <c r="N38" s="34">
        <f t="shared" si="14"/>
        <v>608563.66585770657</v>
      </c>
      <c r="O38" s="34">
        <f t="shared" si="15"/>
        <v>533843.64445892535</v>
      </c>
      <c r="P38" s="34">
        <f t="shared" si="16"/>
        <v>479768.21979361604</v>
      </c>
      <c r="Q38" s="34">
        <f t="shared" si="17"/>
        <v>431299.95846764016</v>
      </c>
      <c r="R38" s="34">
        <f t="shared" si="18"/>
        <v>405709.1105718044</v>
      </c>
      <c r="S38" s="34">
        <f t="shared" si="19"/>
        <v>355895.76297261694</v>
      </c>
      <c r="T38" s="12"/>
      <c r="U38" s="12"/>
    </row>
    <row r="39" spans="1:21">
      <c r="A39" s="35">
        <v>10</v>
      </c>
      <c r="B39" s="80">
        <v>5001</v>
      </c>
      <c r="C39" s="80">
        <v>6000</v>
      </c>
      <c r="D39" s="36">
        <v>406502.51661294914</v>
      </c>
      <c r="E39" s="36">
        <v>367179.37176605774</v>
      </c>
      <c r="F39" s="36">
        <v>344719.3681787274</v>
      </c>
      <c r="G39" s="36">
        <v>301003.50741345249</v>
      </c>
      <c r="H39" s="36">
        <f t="shared" si="8"/>
        <v>899783.41071784066</v>
      </c>
      <c r="I39" s="36">
        <f t="shared" si="9"/>
        <v>815238.64929702412</v>
      </c>
      <c r="J39" s="36">
        <f t="shared" si="10"/>
        <v>766949.64158426388</v>
      </c>
      <c r="K39" s="36">
        <f t="shared" si="11"/>
        <v>672960.5409389229</v>
      </c>
      <c r="L39" s="36">
        <f t="shared" si="12"/>
        <v>674837.55803838046</v>
      </c>
      <c r="M39" s="36">
        <f t="shared" si="13"/>
        <v>611428.98697276809</v>
      </c>
      <c r="N39" s="36">
        <f t="shared" si="14"/>
        <v>575212.23118819785</v>
      </c>
      <c r="O39" s="36">
        <f t="shared" si="15"/>
        <v>504720.40570419218</v>
      </c>
      <c r="P39" s="36">
        <f t="shared" si="16"/>
        <v>449891.70535892033</v>
      </c>
      <c r="Q39" s="36">
        <f t="shared" si="17"/>
        <v>407619.32464851206</v>
      </c>
      <c r="R39" s="36">
        <f t="shared" si="18"/>
        <v>383474.82079213194</v>
      </c>
      <c r="S39" s="36">
        <f t="shared" si="19"/>
        <v>336480.27046946145</v>
      </c>
      <c r="T39" s="12"/>
      <c r="U39" s="12"/>
    </row>
    <row r="40" spans="1:21">
      <c r="A40" s="33">
        <v>11</v>
      </c>
      <c r="B40" s="79">
        <v>4001</v>
      </c>
      <c r="C40" s="79">
        <v>5000</v>
      </c>
      <c r="D40" s="34">
        <v>378711.68304410891</v>
      </c>
      <c r="E40" s="34">
        <v>345148.32942604559</v>
      </c>
      <c r="F40" s="34">
        <v>324036.30791856686</v>
      </c>
      <c r="G40" s="34">
        <v>282943.85703674273</v>
      </c>
      <c r="H40" s="34">
        <f t="shared" si="8"/>
        <v>840033.1185448342</v>
      </c>
      <c r="I40" s="34">
        <f t="shared" si="9"/>
        <v>767871.908265998</v>
      </c>
      <c r="J40" s="34">
        <f t="shared" si="10"/>
        <v>722481.06202491873</v>
      </c>
      <c r="K40" s="34">
        <f t="shared" si="11"/>
        <v>634132.29262899689</v>
      </c>
      <c r="L40" s="34">
        <f t="shared" si="12"/>
        <v>630024.83890862565</v>
      </c>
      <c r="M40" s="34">
        <f t="shared" si="13"/>
        <v>575903.93119949847</v>
      </c>
      <c r="N40" s="34">
        <f t="shared" si="14"/>
        <v>541860.79651868902</v>
      </c>
      <c r="O40" s="34">
        <f t="shared" si="15"/>
        <v>475599.21947174764</v>
      </c>
      <c r="P40" s="34">
        <f t="shared" si="16"/>
        <v>420016.5592724171</v>
      </c>
      <c r="Q40" s="34">
        <f t="shared" si="17"/>
        <v>383935.954132999</v>
      </c>
      <c r="R40" s="34">
        <f t="shared" si="18"/>
        <v>361240.53101245937</v>
      </c>
      <c r="S40" s="34">
        <f t="shared" si="19"/>
        <v>317066.14631449844</v>
      </c>
      <c r="T40" s="12"/>
      <c r="U40" s="12"/>
    </row>
    <row r="41" spans="1:21">
      <c r="A41" s="35">
        <v>12</v>
      </c>
      <c r="B41" s="80">
        <v>3001</v>
      </c>
      <c r="C41" s="80">
        <v>4000</v>
      </c>
      <c r="D41" s="36">
        <v>350919.57659322931</v>
      </c>
      <c r="E41" s="36">
        <v>323116.01420399395</v>
      </c>
      <c r="F41" s="36">
        <v>303353.24765840638</v>
      </c>
      <c r="G41" s="36">
        <v>264882.93377799343</v>
      </c>
      <c r="H41" s="36">
        <f t="shared" si="8"/>
        <v>780280.08967544301</v>
      </c>
      <c r="I41" s="36">
        <f t="shared" si="9"/>
        <v>720502.43053858704</v>
      </c>
      <c r="J41" s="36">
        <f t="shared" si="10"/>
        <v>678012.4824655737</v>
      </c>
      <c r="K41" s="36">
        <f t="shared" si="11"/>
        <v>595301.30762268591</v>
      </c>
      <c r="L41" s="36">
        <f t="shared" si="12"/>
        <v>585210.0672565822</v>
      </c>
      <c r="M41" s="36">
        <f t="shared" si="13"/>
        <v>540376.82290394022</v>
      </c>
      <c r="N41" s="36">
        <f t="shared" si="14"/>
        <v>508509.36184918031</v>
      </c>
      <c r="O41" s="36">
        <f t="shared" si="15"/>
        <v>446475.9807170144</v>
      </c>
      <c r="P41" s="36">
        <f t="shared" si="16"/>
        <v>390140.04483772151</v>
      </c>
      <c r="Q41" s="36">
        <f t="shared" si="17"/>
        <v>360251.21526929352</v>
      </c>
      <c r="R41" s="36">
        <f t="shared" si="18"/>
        <v>339006.24123278685</v>
      </c>
      <c r="S41" s="36">
        <f t="shared" si="19"/>
        <v>297650.65381134296</v>
      </c>
      <c r="T41" s="12"/>
      <c r="U41" s="12"/>
    </row>
    <row r="42" spans="1:21">
      <c r="A42" s="75">
        <v>13</v>
      </c>
      <c r="B42" s="79">
        <v>2001</v>
      </c>
      <c r="C42" s="79">
        <v>3000</v>
      </c>
      <c r="D42" s="34">
        <v>323126.19726031</v>
      </c>
      <c r="E42" s="34">
        <v>301084.9718639818</v>
      </c>
      <c r="F42" s="34">
        <v>282670.18739824591</v>
      </c>
      <c r="G42" s="34">
        <v>246824.55628332321</v>
      </c>
      <c r="H42" s="34">
        <f t="shared" si="8"/>
        <v>720524.32410966652</v>
      </c>
      <c r="I42" s="34">
        <f t="shared" si="9"/>
        <v>673135.68950756092</v>
      </c>
      <c r="J42" s="34">
        <f t="shared" si="10"/>
        <v>633543.90290622867</v>
      </c>
      <c r="K42" s="34">
        <f t="shared" si="11"/>
        <v>556475.79600914486</v>
      </c>
      <c r="L42" s="34">
        <f t="shared" si="12"/>
        <v>540393.24308224989</v>
      </c>
      <c r="M42" s="34">
        <f t="shared" si="13"/>
        <v>504851.76713067072</v>
      </c>
      <c r="N42" s="34">
        <f t="shared" si="14"/>
        <v>475157.92717967147</v>
      </c>
      <c r="O42" s="34">
        <f t="shared" si="15"/>
        <v>417356.84700685868</v>
      </c>
      <c r="P42" s="34">
        <f t="shared" si="16"/>
        <v>360262.16205483326</v>
      </c>
      <c r="Q42" s="34">
        <f t="shared" si="17"/>
        <v>336567.84475378046</v>
      </c>
      <c r="R42" s="34">
        <f t="shared" si="18"/>
        <v>316771.95145311434</v>
      </c>
      <c r="S42" s="34">
        <f t="shared" si="19"/>
        <v>278237.89800457243</v>
      </c>
      <c r="T42" s="12"/>
      <c r="U42" s="12"/>
    </row>
    <row r="43" spans="1:21">
      <c r="A43" s="76">
        <v>14</v>
      </c>
      <c r="B43" s="80">
        <v>1001</v>
      </c>
      <c r="C43" s="80">
        <v>2000</v>
      </c>
      <c r="D43" s="36">
        <v>295332.81792739092</v>
      </c>
      <c r="E43" s="36">
        <v>279053.92952396959</v>
      </c>
      <c r="F43" s="36">
        <v>261988.40002012494</v>
      </c>
      <c r="G43" s="36">
        <v>228762.36014253439</v>
      </c>
      <c r="H43" s="36">
        <f t="shared" si="8"/>
        <v>660768.55854389048</v>
      </c>
      <c r="I43" s="36">
        <f t="shared" si="9"/>
        <v>625768.94847653457</v>
      </c>
      <c r="J43" s="36">
        <f t="shared" si="10"/>
        <v>589078.0600432686</v>
      </c>
      <c r="K43" s="36">
        <f t="shared" si="11"/>
        <v>517642.07430644892</v>
      </c>
      <c r="L43" s="36">
        <f t="shared" si="12"/>
        <v>495576.41890791786</v>
      </c>
      <c r="M43" s="36">
        <f t="shared" si="13"/>
        <v>469326.71135740093</v>
      </c>
      <c r="N43" s="36">
        <f t="shared" si="14"/>
        <v>441808.54503245145</v>
      </c>
      <c r="O43" s="36">
        <f t="shared" si="15"/>
        <v>388231.55572983669</v>
      </c>
      <c r="P43" s="36">
        <f t="shared" si="16"/>
        <v>330384.27927194524</v>
      </c>
      <c r="Q43" s="36">
        <f t="shared" si="17"/>
        <v>312884.47423826728</v>
      </c>
      <c r="R43" s="36">
        <f t="shared" si="18"/>
        <v>294539.0300216343</v>
      </c>
      <c r="S43" s="36">
        <f t="shared" si="19"/>
        <v>258821.03715322446</v>
      </c>
      <c r="T43" s="12"/>
      <c r="U43" s="12"/>
    </row>
    <row r="44" spans="1:21">
      <c r="A44" s="75">
        <v>15</v>
      </c>
      <c r="B44" s="79">
        <v>0</v>
      </c>
      <c r="C44" s="79">
        <v>1000</v>
      </c>
      <c r="D44" s="34">
        <v>267541.98435855075</v>
      </c>
      <c r="E44" s="34">
        <v>257022.88718395741</v>
      </c>
      <c r="F44" s="34">
        <v>246899.6563236549</v>
      </c>
      <c r="G44" s="34">
        <v>220612.09644348786</v>
      </c>
      <c r="H44" s="34">
        <f>(D44*2)+(D44*15%)+25803</f>
        <v>601018.26637088414</v>
      </c>
      <c r="I44" s="34">
        <f t="shared" si="9"/>
        <v>578402.20744550845</v>
      </c>
      <c r="J44" s="34">
        <f t="shared" si="10"/>
        <v>556637.26109585806</v>
      </c>
      <c r="K44" s="34">
        <f t="shared" si="11"/>
        <v>500119.00735349889</v>
      </c>
      <c r="L44" s="34">
        <f t="shared" si="12"/>
        <v>450763.69977816311</v>
      </c>
      <c r="M44" s="34">
        <f t="shared" si="13"/>
        <v>433801.65558413137</v>
      </c>
      <c r="N44" s="34">
        <f t="shared" si="14"/>
        <v>417477.94582189352</v>
      </c>
      <c r="O44" s="34">
        <f t="shared" si="15"/>
        <v>375089.25551512418</v>
      </c>
      <c r="P44" s="34">
        <f t="shared" si="16"/>
        <v>300509.13318544207</v>
      </c>
      <c r="Q44" s="34">
        <f t="shared" si="17"/>
        <v>289201.10372275423</v>
      </c>
      <c r="R44" s="34">
        <f t="shared" si="18"/>
        <v>278318.63054792903</v>
      </c>
      <c r="S44" s="34">
        <f t="shared" si="19"/>
        <v>250059.50367674945</v>
      </c>
      <c r="T44" s="12"/>
      <c r="U44" s="12"/>
    </row>
    <row r="45" spans="1:21">
      <c r="B45" s="73"/>
      <c r="C45" s="17" t="s">
        <v>14</v>
      </c>
      <c r="D45" s="23">
        <v>261020</v>
      </c>
      <c r="E45" s="23">
        <v>250756</v>
      </c>
      <c r="F45" s="22">
        <v>233120</v>
      </c>
      <c r="G45" s="24">
        <v>205560</v>
      </c>
      <c r="J45" s="11"/>
      <c r="K45" s="12"/>
    </row>
    <row r="47" spans="1:21">
      <c r="A47" s="25" t="s">
        <v>31</v>
      </c>
      <c r="B47" s="25">
        <v>15</v>
      </c>
      <c r="C47" s="25">
        <v>14</v>
      </c>
      <c r="D47" s="25">
        <v>13</v>
      </c>
      <c r="E47" s="25">
        <v>12</v>
      </c>
      <c r="F47" s="25">
        <v>11</v>
      </c>
      <c r="G47" s="25">
        <v>10</v>
      </c>
      <c r="H47" s="25">
        <v>9</v>
      </c>
      <c r="I47" s="25">
        <v>8</v>
      </c>
      <c r="J47" s="25">
        <v>7</v>
      </c>
      <c r="K47" s="25">
        <v>6</v>
      </c>
      <c r="L47" s="25">
        <v>5</v>
      </c>
      <c r="M47" s="25">
        <v>4</v>
      </c>
      <c r="N47" s="25">
        <v>3</v>
      </c>
      <c r="O47" s="25">
        <v>2</v>
      </c>
      <c r="P47" s="25">
        <v>1</v>
      </c>
    </row>
    <row r="48" spans="1:21">
      <c r="A48" s="37" t="s">
        <v>4</v>
      </c>
      <c r="B48" s="38">
        <v>1302192</v>
      </c>
      <c r="C48" s="39">
        <v>1418459</v>
      </c>
      <c r="D48" s="39">
        <v>1534726</v>
      </c>
      <c r="E48" s="39">
        <v>1650993</v>
      </c>
      <c r="F48" s="39">
        <v>1767261</v>
      </c>
      <c r="G48" s="39">
        <v>1883528</v>
      </c>
      <c r="H48" s="39">
        <v>1999795</v>
      </c>
      <c r="I48" s="39">
        <v>2116062</v>
      </c>
      <c r="J48" s="39">
        <v>2232329</v>
      </c>
      <c r="K48" s="39">
        <v>2348596</v>
      </c>
      <c r="L48" s="39">
        <v>2464863</v>
      </c>
      <c r="M48" s="39">
        <v>2533378</v>
      </c>
      <c r="N48" s="39">
        <v>2647496</v>
      </c>
      <c r="O48" s="39">
        <v>2761611</v>
      </c>
      <c r="P48" s="39">
        <v>2875727</v>
      </c>
      <c r="T48" s="13"/>
    </row>
    <row r="49" spans="1:20">
      <c r="A49" s="40" t="s">
        <v>5</v>
      </c>
      <c r="B49" s="41">
        <v>989352</v>
      </c>
      <c r="C49" s="42">
        <v>1077687</v>
      </c>
      <c r="D49" s="42">
        <v>1166022</v>
      </c>
      <c r="E49" s="42">
        <v>1254357</v>
      </c>
      <c r="F49" s="42">
        <v>1342692</v>
      </c>
      <c r="G49" s="42">
        <v>1431027</v>
      </c>
      <c r="H49" s="42">
        <v>1519362</v>
      </c>
      <c r="I49" s="42">
        <v>1607697</v>
      </c>
      <c r="J49" s="42">
        <v>1696032</v>
      </c>
      <c r="K49" s="42">
        <v>1784367</v>
      </c>
      <c r="L49" s="42">
        <v>1872702</v>
      </c>
      <c r="M49" s="42">
        <v>1961037</v>
      </c>
      <c r="N49" s="42">
        <v>2049372</v>
      </c>
      <c r="O49" s="42">
        <v>2137707</v>
      </c>
      <c r="P49" s="42">
        <v>2226042</v>
      </c>
      <c r="T49" s="13"/>
    </row>
    <row r="50" spans="1:20">
      <c r="A50" s="37" t="s">
        <v>15</v>
      </c>
      <c r="B50" s="38">
        <v>522040</v>
      </c>
      <c r="C50" s="39">
        <v>564922</v>
      </c>
      <c r="D50" s="39">
        <v>607804</v>
      </c>
      <c r="E50" s="39">
        <v>650686</v>
      </c>
      <c r="F50" s="39">
        <v>693567</v>
      </c>
      <c r="G50" s="39">
        <v>736449</v>
      </c>
      <c r="H50" s="39">
        <v>779331</v>
      </c>
      <c r="I50" s="39">
        <v>822213</v>
      </c>
      <c r="J50" s="39">
        <v>865095</v>
      </c>
      <c r="K50" s="39">
        <v>907977</v>
      </c>
      <c r="L50" s="39">
        <v>950859</v>
      </c>
      <c r="M50" s="39">
        <v>993740</v>
      </c>
      <c r="N50" s="39">
        <v>1036622</v>
      </c>
      <c r="O50" s="39">
        <v>1079504</v>
      </c>
      <c r="P50" s="39">
        <v>1122386</v>
      </c>
      <c r="T50" s="13"/>
    </row>
    <row r="51" spans="1:20">
      <c r="A51" s="40" t="s">
        <v>16</v>
      </c>
      <c r="B51" s="41">
        <v>501511</v>
      </c>
      <c r="C51" s="42">
        <v>542707</v>
      </c>
      <c r="D51" s="42">
        <v>583902</v>
      </c>
      <c r="E51" s="42">
        <v>625098</v>
      </c>
      <c r="F51" s="42">
        <v>666293</v>
      </c>
      <c r="G51" s="42">
        <v>707489</v>
      </c>
      <c r="H51" s="42">
        <v>748684</v>
      </c>
      <c r="I51" s="42">
        <v>789880</v>
      </c>
      <c r="J51" s="42">
        <v>831075</v>
      </c>
      <c r="K51" s="42">
        <v>872271</v>
      </c>
      <c r="L51" s="42">
        <v>913466</v>
      </c>
      <c r="M51" s="42">
        <v>954662</v>
      </c>
      <c r="N51" s="42">
        <v>995858</v>
      </c>
      <c r="O51" s="42">
        <v>1037053</v>
      </c>
      <c r="P51" s="42">
        <v>1078249</v>
      </c>
      <c r="T51" s="13"/>
    </row>
    <row r="52" spans="1:20">
      <c r="A52" s="37" t="s">
        <v>17</v>
      </c>
      <c r="B52" s="38">
        <v>466240</v>
      </c>
      <c r="C52" s="39">
        <v>504538</v>
      </c>
      <c r="D52" s="39">
        <v>542837</v>
      </c>
      <c r="E52" s="39">
        <v>581135</v>
      </c>
      <c r="F52" s="39">
        <v>619433</v>
      </c>
      <c r="G52" s="39">
        <v>657731</v>
      </c>
      <c r="H52" s="39">
        <v>696030</v>
      </c>
      <c r="I52" s="39">
        <v>734328</v>
      </c>
      <c r="J52" s="39">
        <v>772626</v>
      </c>
      <c r="K52" s="39">
        <v>810925</v>
      </c>
      <c r="L52" s="39">
        <v>849223</v>
      </c>
      <c r="M52" s="39">
        <v>887521</v>
      </c>
      <c r="N52" s="39">
        <v>925819</v>
      </c>
      <c r="O52" s="39">
        <v>964118</v>
      </c>
      <c r="P52" s="39">
        <v>1002416</v>
      </c>
      <c r="T52" s="13"/>
    </row>
    <row r="53" spans="1:20">
      <c r="A53" s="40" t="s">
        <v>18</v>
      </c>
      <c r="B53" s="41">
        <v>411120</v>
      </c>
      <c r="C53" s="42">
        <v>444891</v>
      </c>
      <c r="D53" s="42">
        <v>478661</v>
      </c>
      <c r="E53" s="42">
        <v>512432</v>
      </c>
      <c r="F53" s="42">
        <v>546202</v>
      </c>
      <c r="G53" s="42">
        <v>579973</v>
      </c>
      <c r="H53" s="42">
        <v>613743</v>
      </c>
      <c r="I53" s="42">
        <v>647514</v>
      </c>
      <c r="J53" s="42">
        <v>681285</v>
      </c>
      <c r="K53" s="42">
        <v>715055</v>
      </c>
      <c r="L53" s="42">
        <v>748826</v>
      </c>
      <c r="M53" s="42">
        <v>782596</v>
      </c>
      <c r="N53" s="42">
        <v>816367</v>
      </c>
      <c r="O53" s="42">
        <v>850137</v>
      </c>
      <c r="P53" s="42">
        <v>883908</v>
      </c>
      <c r="T53" s="13"/>
    </row>
    <row r="54" spans="1:20">
      <c r="N54" s="26"/>
    </row>
    <row r="55" spans="1:20">
      <c r="N55" s="26"/>
    </row>
    <row r="56" spans="1:20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20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20"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20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20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20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</sheetData>
  <mergeCells count="6">
    <mergeCell ref="D9:E9"/>
    <mergeCell ref="F9:M9"/>
    <mergeCell ref="D28:F28"/>
    <mergeCell ref="H28:S28"/>
    <mergeCell ref="B9:C9"/>
    <mergeCell ref="B28:C28"/>
  </mergeCells>
  <pageMargins left="1.87" right="0.7" top="0.39" bottom="0.5" header="0.26" footer="0.3"/>
  <pageSetup paperSize="5" scale="7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1"/>
  <sheetViews>
    <sheetView showGridLines="0" workbookViewId="0">
      <selection activeCell="G18" sqref="G18"/>
    </sheetView>
  </sheetViews>
  <sheetFormatPr baseColWidth="10" defaultRowHeight="15"/>
  <cols>
    <col min="3" max="4" width="17.5703125" style="54" customWidth="1"/>
    <col min="5" max="6" width="19.7109375" customWidth="1"/>
    <col min="9" max="10" width="17.5703125" customWidth="1"/>
    <col min="11" max="11" width="19.7109375" customWidth="1"/>
  </cols>
  <sheetData>
    <row r="3" spans="2:11">
      <c r="B3" s="87" t="s">
        <v>35</v>
      </c>
      <c r="C3" s="87"/>
      <c r="D3" s="87"/>
      <c r="E3" s="87"/>
      <c r="F3" s="27"/>
      <c r="H3" s="87" t="s">
        <v>36</v>
      </c>
      <c r="I3" s="87"/>
      <c r="J3" s="87"/>
      <c r="K3" s="87"/>
    </row>
    <row r="4" spans="2:11" s="57" customFormat="1" ht="25.5" customHeight="1">
      <c r="B4" s="14" t="s">
        <v>1</v>
      </c>
      <c r="C4" s="55" t="s">
        <v>33</v>
      </c>
      <c r="D4" s="55" t="s">
        <v>34</v>
      </c>
      <c r="E4" s="56" t="s">
        <v>32</v>
      </c>
      <c r="F4" s="61"/>
      <c r="H4" s="14" t="s">
        <v>1</v>
      </c>
      <c r="I4" s="55" t="s">
        <v>33</v>
      </c>
      <c r="J4" s="55" t="s">
        <v>34</v>
      </c>
      <c r="K4" s="56" t="s">
        <v>32</v>
      </c>
    </row>
    <row r="5" spans="2:11">
      <c r="B5" s="51">
        <v>1</v>
      </c>
      <c r="C5" s="53">
        <f t="shared" ref="C5:C17" si="0">(E5/E6)*100-100</f>
        <v>2.3287591924704856</v>
      </c>
      <c r="D5" s="53">
        <f>(E5/$E$19)*100-100</f>
        <v>95.563235772649278</v>
      </c>
      <c r="E5" s="52">
        <v>1863088.6509849599</v>
      </c>
      <c r="F5" s="62"/>
      <c r="H5" s="51">
        <v>1</v>
      </c>
      <c r="I5" s="53">
        <f t="shared" ref="I5:I17" si="1">(K5/K6)*100-100</f>
        <v>3.7421388050875777</v>
      </c>
      <c r="J5" s="53">
        <f t="shared" ref="J5:J17" si="2">(K5/$K$19)*100-100</f>
        <v>101.99966025698834</v>
      </c>
      <c r="K5" s="52">
        <v>1175490.0880340799</v>
      </c>
    </row>
    <row r="6" spans="2:11">
      <c r="B6" s="51">
        <v>2</v>
      </c>
      <c r="C6" s="53">
        <f t="shared" si="0"/>
        <v>3.8871016136054379</v>
      </c>
      <c r="D6" s="53">
        <f t="shared" ref="D6:D18" si="3">(E6/$E$19)*100-100</f>
        <v>91.112681631186121</v>
      </c>
      <c r="E6" s="52">
        <v>1820689.1842406399</v>
      </c>
      <c r="F6" s="62"/>
      <c r="H6" s="51">
        <v>2</v>
      </c>
      <c r="I6" s="53">
        <f t="shared" si="1"/>
        <v>3.8872701720464704</v>
      </c>
      <c r="J6" s="53">
        <f t="shared" si="2"/>
        <v>94.713221246101909</v>
      </c>
      <c r="K6" s="52">
        <v>1133088.3492219201</v>
      </c>
    </row>
    <row r="7" spans="2:11">
      <c r="B7" s="51">
        <v>3</v>
      </c>
      <c r="C7" s="53">
        <f t="shared" si="0"/>
        <v>4.0445299361064713</v>
      </c>
      <c r="D7" s="53">
        <f t="shared" si="3"/>
        <v>83.96189581070891</v>
      </c>
      <c r="E7" s="52">
        <v>1752565.19429376</v>
      </c>
      <c r="F7" s="62"/>
      <c r="H7" s="51">
        <v>3</v>
      </c>
      <c r="I7" s="53">
        <f t="shared" si="1"/>
        <v>4.0443693158799192</v>
      </c>
      <c r="J7" s="53">
        <f t="shared" si="2"/>
        <v>87.427411388940754</v>
      </c>
      <c r="K7" s="52">
        <v>1090690.2716236801</v>
      </c>
    </row>
    <row r="8" spans="2:11">
      <c r="B8" s="51">
        <v>4</v>
      </c>
      <c r="C8" s="53">
        <f t="shared" si="0"/>
        <v>4.214929930263736</v>
      </c>
      <c r="D8" s="53">
        <f t="shared" si="3"/>
        <v>76.810732792660588</v>
      </c>
      <c r="E8" s="52">
        <v>1684437.6108671997</v>
      </c>
      <c r="F8" s="62"/>
      <c r="H8" s="51">
        <v>4</v>
      </c>
      <c r="I8" s="53">
        <f t="shared" si="1"/>
        <v>4.2148327170019968</v>
      </c>
      <c r="J8" s="53">
        <f t="shared" si="2"/>
        <v>80.141811249688033</v>
      </c>
      <c r="K8" s="52">
        <v>1048293.41443008</v>
      </c>
    </row>
    <row r="9" spans="2:11">
      <c r="B9" s="51">
        <v>5</v>
      </c>
      <c r="C9" s="53">
        <f t="shared" si="0"/>
        <v>4.4004038700343102</v>
      </c>
      <c r="D9" s="53">
        <f t="shared" si="3"/>
        <v>69.659695507135979</v>
      </c>
      <c r="E9" s="52">
        <v>1616311.2252672</v>
      </c>
      <c r="F9" s="62"/>
      <c r="H9" s="51">
        <v>5</v>
      </c>
      <c r="I9" s="53">
        <f t="shared" si="1"/>
        <v>4.4002979130884228</v>
      </c>
      <c r="J9" s="53">
        <f t="shared" si="2"/>
        <v>72.856211110435368</v>
      </c>
      <c r="K9" s="52">
        <v>1005896.5572364799</v>
      </c>
    </row>
    <row r="10" spans="2:11">
      <c r="B10" s="51">
        <v>6</v>
      </c>
      <c r="C10" s="53">
        <f t="shared" si="0"/>
        <v>4.6026983958699503</v>
      </c>
      <c r="D10" s="53">
        <f t="shared" si="3"/>
        <v>62.50865822161137</v>
      </c>
      <c r="E10" s="52">
        <v>1548184.8396672001</v>
      </c>
      <c r="F10" s="62"/>
      <c r="H10" s="51">
        <v>6</v>
      </c>
      <c r="I10" s="53">
        <f t="shared" si="1"/>
        <v>4.6029750209009279</v>
      </c>
      <c r="J10" s="53">
        <f t="shared" si="2"/>
        <v>65.570610971182674</v>
      </c>
      <c r="K10" s="52">
        <v>963499.70004287991</v>
      </c>
    </row>
    <row r="11" spans="2:11">
      <c r="B11" s="51">
        <v>7</v>
      </c>
      <c r="C11" s="53">
        <f t="shared" si="0"/>
        <v>4.8251236270378399</v>
      </c>
      <c r="D11" s="53">
        <f t="shared" si="3"/>
        <v>55.357998133657816</v>
      </c>
      <c r="E11" s="52">
        <v>1480062.0475468799</v>
      </c>
      <c r="F11" s="62"/>
      <c r="H11" s="51">
        <v>7</v>
      </c>
      <c r="I11" s="53">
        <f t="shared" si="1"/>
        <v>4.8247806980994596</v>
      </c>
      <c r="J11" s="53">
        <f t="shared" si="2"/>
        <v>58.284801114021519</v>
      </c>
      <c r="K11" s="52">
        <v>921101.62244463991</v>
      </c>
    </row>
    <row r="12" spans="2:11">
      <c r="B12" s="51">
        <v>8</v>
      </c>
      <c r="C12" s="53">
        <f t="shared" si="0"/>
        <v>5.0696514397364609</v>
      </c>
      <c r="D12" s="53">
        <f t="shared" si="3"/>
        <v>48.206835115609522</v>
      </c>
      <c r="E12" s="52">
        <v>1411934.46412032</v>
      </c>
      <c r="F12" s="62"/>
      <c r="H12" s="51">
        <v>8</v>
      </c>
      <c r="I12" s="53">
        <f t="shared" si="1"/>
        <v>5.0696731657986476</v>
      </c>
      <c r="J12" s="53">
        <f t="shared" si="2"/>
        <v>50.999410692677316</v>
      </c>
      <c r="K12" s="52">
        <v>878705.98565568007</v>
      </c>
    </row>
    <row r="13" spans="2:11">
      <c r="B13" s="51">
        <v>9</v>
      </c>
      <c r="C13" s="53">
        <f t="shared" si="0"/>
        <v>5.3401928076927732</v>
      </c>
      <c r="D13" s="53">
        <f t="shared" si="3"/>
        <v>41.055797830084884</v>
      </c>
      <c r="E13" s="52">
        <v>1343808.0785203199</v>
      </c>
      <c r="F13" s="62"/>
      <c r="H13" s="51">
        <v>9</v>
      </c>
      <c r="I13" s="53">
        <f t="shared" si="1"/>
        <v>5.3402528088592334</v>
      </c>
      <c r="J13" s="53">
        <f t="shared" si="2"/>
        <v>43.713600835516161</v>
      </c>
      <c r="K13" s="52">
        <v>836307.90805744007</v>
      </c>
    </row>
    <row r="14" spans="2:11">
      <c r="B14" s="51">
        <v>10</v>
      </c>
      <c r="C14" s="53">
        <f t="shared" si="0"/>
        <v>5.6415623062616049</v>
      </c>
      <c r="D14" s="53">
        <f t="shared" si="3"/>
        <v>33.905012009607674</v>
      </c>
      <c r="E14" s="52">
        <v>1275684.08857344</v>
      </c>
      <c r="F14" s="62"/>
      <c r="H14" s="51">
        <v>10</v>
      </c>
      <c r="I14" s="53">
        <f t="shared" si="1"/>
        <v>5.6415244782726859</v>
      </c>
      <c r="J14" s="53">
        <f t="shared" si="2"/>
        <v>36.428000696263467</v>
      </c>
      <c r="K14" s="52">
        <v>793911.05086384004</v>
      </c>
    </row>
    <row r="15" spans="2:11">
      <c r="B15" s="51">
        <v>11</v>
      </c>
      <c r="C15" s="53">
        <f t="shared" si="0"/>
        <v>4.0183123983586597</v>
      </c>
      <c r="D15" s="53">
        <f t="shared" si="3"/>
        <v>26.754100456606778</v>
      </c>
      <c r="E15" s="52">
        <v>1207558.9008000002</v>
      </c>
      <c r="F15" s="62"/>
      <c r="H15" s="51">
        <v>11</v>
      </c>
      <c r="I15" s="53">
        <f t="shared" si="1"/>
        <v>5.9790035280956602</v>
      </c>
      <c r="J15" s="53">
        <f t="shared" si="2"/>
        <v>29.142400557010774</v>
      </c>
      <c r="K15" s="52">
        <v>751514.19367023988</v>
      </c>
    </row>
    <row r="16" spans="2:11">
      <c r="B16" s="51">
        <v>12</v>
      </c>
      <c r="C16" s="53">
        <f t="shared" si="0"/>
        <v>6.3593082983181404</v>
      </c>
      <c r="D16" s="53">
        <f t="shared" si="3"/>
        <v>21.857485988791026</v>
      </c>
      <c r="E16" s="52">
        <v>1160909.9138</v>
      </c>
      <c r="F16" s="62"/>
      <c r="H16" s="51">
        <v>12</v>
      </c>
      <c r="I16" s="53">
        <f t="shared" si="1"/>
        <v>6.3586375550967205</v>
      </c>
      <c r="J16" s="53">
        <f t="shared" si="2"/>
        <v>21.856590699849647</v>
      </c>
      <c r="K16" s="52">
        <v>709116.116072</v>
      </c>
    </row>
    <row r="17" spans="2:11">
      <c r="B17" s="51">
        <v>13</v>
      </c>
      <c r="C17" s="53">
        <f t="shared" si="0"/>
        <v>6.7909253731343284</v>
      </c>
      <c r="D17" s="53">
        <f t="shared" si="3"/>
        <v>14.571529223378704</v>
      </c>
      <c r="E17" s="52">
        <v>1091498.17949536</v>
      </c>
      <c r="F17" s="62"/>
      <c r="H17" s="51">
        <v>13</v>
      </c>
      <c r="I17" s="53">
        <f t="shared" si="1"/>
        <v>6.7910417126850291</v>
      </c>
      <c r="J17" s="53">
        <f t="shared" si="2"/>
        <v>14.57140999641382</v>
      </c>
      <c r="K17" s="52">
        <v>666721.69968768</v>
      </c>
    </row>
    <row r="18" spans="2:11">
      <c r="B18" s="51">
        <v>14</v>
      </c>
      <c r="C18" s="53">
        <f>(E18/E19)*100-100</f>
        <v>7.2858286629303564</v>
      </c>
      <c r="D18" s="53">
        <f t="shared" si="3"/>
        <v>7.2858286629303564</v>
      </c>
      <c r="E18" s="52">
        <v>1022088.8860000001</v>
      </c>
      <c r="F18" s="62"/>
      <c r="H18" s="51">
        <v>14</v>
      </c>
      <c r="I18" s="53">
        <f>(K18/K19)*100-100</f>
        <v>7.2856001392527077</v>
      </c>
      <c r="J18" s="53">
        <f>(K18/$K$19)*100-100</f>
        <v>7.2856001392527077</v>
      </c>
      <c r="K18" s="52">
        <v>624323.62208944</v>
      </c>
    </row>
    <row r="19" spans="2:11">
      <c r="B19" s="51">
        <v>15</v>
      </c>
      <c r="C19" s="53"/>
      <c r="D19" s="53"/>
      <c r="E19" s="52">
        <v>952678.37210000004</v>
      </c>
      <c r="F19" s="62"/>
      <c r="H19" s="51">
        <v>15</v>
      </c>
      <c r="I19" s="53"/>
      <c r="J19" s="53"/>
      <c r="K19" s="52">
        <v>581926.76489583997</v>
      </c>
    </row>
    <row r="23" spans="2:11">
      <c r="B23" s="87" t="s">
        <v>37</v>
      </c>
      <c r="C23" s="87"/>
      <c r="D23" s="87"/>
      <c r="E23" s="87"/>
      <c r="F23" s="27"/>
      <c r="H23" s="87" t="s">
        <v>39</v>
      </c>
      <c r="I23" s="87"/>
      <c r="J23" s="87"/>
      <c r="K23" s="87"/>
    </row>
    <row r="24" spans="2:11" ht="25.5" customHeight="1">
      <c r="B24" s="14" t="s">
        <v>1</v>
      </c>
      <c r="C24" s="55" t="s">
        <v>33</v>
      </c>
      <c r="D24" s="55" t="s">
        <v>34</v>
      </c>
      <c r="E24" s="56" t="s">
        <v>32</v>
      </c>
      <c r="F24" s="61"/>
      <c r="H24" s="14" t="s">
        <v>1</v>
      </c>
      <c r="I24" s="55" t="s">
        <v>33</v>
      </c>
      <c r="J24" s="55" t="s">
        <v>34</v>
      </c>
      <c r="K24" s="56" t="s">
        <v>32</v>
      </c>
    </row>
    <row r="25" spans="2:11">
      <c r="B25" s="51">
        <v>1</v>
      </c>
      <c r="C25" s="53">
        <f t="shared" ref="C25:C37" si="4">(E25/E26)*100-100</f>
        <v>4.4201769123332468</v>
      </c>
      <c r="D25" s="53">
        <f t="shared" ref="D25:D37" si="5">(E25/$E$39)*100-100</f>
        <v>145.43356836325918</v>
      </c>
      <c r="E25" s="52">
        <v>629566.48042287992</v>
      </c>
      <c r="F25" s="62"/>
      <c r="H25" s="51">
        <v>1</v>
      </c>
      <c r="I25" s="53">
        <f t="shared" ref="I25:I37" si="6">(K25/K26)*100-100</f>
        <v>4.0524397556496865</v>
      </c>
      <c r="J25" s="53">
        <f t="shared" ref="J25:J37" si="7">(K25/$K$39)*100-100</f>
        <v>120.00029714444196</v>
      </c>
      <c r="K25" s="52">
        <v>542139.13282256003</v>
      </c>
    </row>
    <row r="26" spans="2:11">
      <c r="B26" s="51">
        <v>2</v>
      </c>
      <c r="C26" s="53">
        <f t="shared" si="4"/>
        <v>4.6243704917894064</v>
      </c>
      <c r="D26" s="53">
        <f t="shared" si="5"/>
        <v>135.04419894759877</v>
      </c>
      <c r="E26" s="52">
        <v>602916.50429920002</v>
      </c>
      <c r="F26" s="62"/>
      <c r="H26" s="51">
        <v>2</v>
      </c>
      <c r="I26" s="53">
        <f t="shared" si="6"/>
        <v>4.2253796201357403</v>
      </c>
      <c r="J26" s="53">
        <f t="shared" si="7"/>
        <v>111.43213716187441</v>
      </c>
      <c r="K26" s="52">
        <v>521024.91214591998</v>
      </c>
    </row>
    <row r="27" spans="2:11">
      <c r="B27" s="51">
        <v>3</v>
      </c>
      <c r="C27" s="53">
        <f t="shared" si="4"/>
        <v>4.847888693736806</v>
      </c>
      <c r="D27" s="53">
        <f t="shared" si="5"/>
        <v>124.6553053010191</v>
      </c>
      <c r="E27" s="52">
        <v>576267.74858015997</v>
      </c>
      <c r="F27" s="62"/>
      <c r="H27" s="51">
        <v>3</v>
      </c>
      <c r="I27" s="53">
        <f t="shared" si="6"/>
        <v>4.4120608394870402</v>
      </c>
      <c r="J27" s="53">
        <f t="shared" si="7"/>
        <v>102.86051049415121</v>
      </c>
      <c r="K27" s="52">
        <v>499902.1486368</v>
      </c>
    </row>
    <row r="28" spans="2:11">
      <c r="B28" s="51">
        <v>4</v>
      </c>
      <c r="C28" s="53">
        <f t="shared" si="4"/>
        <v>5.0951281949562173</v>
      </c>
      <c r="D28" s="53">
        <f t="shared" si="5"/>
        <v>114.26783896168155</v>
      </c>
      <c r="E28" s="52">
        <v>549622.65407504002</v>
      </c>
      <c r="F28" s="62"/>
      <c r="H28" s="51">
        <v>4</v>
      </c>
      <c r="I28" s="53">
        <f t="shared" si="6"/>
        <v>4.6154297432287024</v>
      </c>
      <c r="J28" s="53">
        <f t="shared" si="7"/>
        <v>94.288388585691507</v>
      </c>
      <c r="K28" s="52">
        <v>478778.16472303995</v>
      </c>
    </row>
    <row r="29" spans="2:11">
      <c r="B29" s="51">
        <v>5</v>
      </c>
      <c r="C29" s="53">
        <f t="shared" si="4"/>
        <v>5.3689278372822713</v>
      </c>
      <c r="D29" s="53">
        <f t="shared" si="5"/>
        <v>103.87989685326326</v>
      </c>
      <c r="E29" s="52">
        <v>522976.33916527999</v>
      </c>
      <c r="F29" s="62"/>
      <c r="H29" s="51">
        <v>5</v>
      </c>
      <c r="I29" s="53">
        <f t="shared" si="6"/>
        <v>4.8387592781559619</v>
      </c>
      <c r="J29" s="53">
        <f t="shared" si="7"/>
        <v>85.716761917968341</v>
      </c>
      <c r="K29" s="52">
        <v>457655.40121391998</v>
      </c>
    </row>
    <row r="30" spans="2:11">
      <c r="B30" s="51">
        <v>6</v>
      </c>
      <c r="C30" s="53">
        <f t="shared" si="4"/>
        <v>5.672986730205082</v>
      </c>
      <c r="D30" s="53">
        <f t="shared" si="5"/>
        <v>93.491478975764295</v>
      </c>
      <c r="E30" s="52">
        <v>496328.80385088001</v>
      </c>
      <c r="F30" s="62"/>
      <c r="H30" s="51">
        <v>6</v>
      </c>
      <c r="I30" s="53">
        <f t="shared" si="6"/>
        <v>5.0844918152226199</v>
      </c>
      <c r="J30" s="53">
        <f t="shared" si="7"/>
        <v>77.145135250245147</v>
      </c>
      <c r="K30" s="52">
        <v>436532.6377048</v>
      </c>
    </row>
    <row r="31" spans="2:11">
      <c r="B31" s="51">
        <v>7</v>
      </c>
      <c r="C31" s="53">
        <f t="shared" si="4"/>
        <v>6.0141697839824388</v>
      </c>
      <c r="D31" s="53">
        <f t="shared" si="5"/>
        <v>83.104012636426802</v>
      </c>
      <c r="E31" s="52">
        <v>469683.70934576006</v>
      </c>
      <c r="F31" s="62"/>
      <c r="H31" s="51">
        <v>7</v>
      </c>
      <c r="I31" s="53">
        <f t="shared" si="6"/>
        <v>5.3575131778914766</v>
      </c>
      <c r="J31" s="53">
        <f t="shared" si="7"/>
        <v>68.574003823258522</v>
      </c>
      <c r="K31" s="52">
        <v>415411.09460032004</v>
      </c>
    </row>
    <row r="32" spans="2:11">
      <c r="B32" s="51">
        <v>8</v>
      </c>
      <c r="C32" s="53">
        <f t="shared" si="4"/>
        <v>6.3999531053078726</v>
      </c>
      <c r="D32" s="53">
        <f t="shared" si="5"/>
        <v>72.716546297089224</v>
      </c>
      <c r="E32" s="52">
        <v>443038.61484063999</v>
      </c>
      <c r="F32" s="62"/>
      <c r="H32" s="51">
        <v>8</v>
      </c>
      <c r="I32" s="53">
        <f t="shared" si="6"/>
        <v>5.6611363480274264</v>
      </c>
      <c r="J32" s="53">
        <f t="shared" si="7"/>
        <v>60.001881914798787</v>
      </c>
      <c r="K32" s="52">
        <v>394287.11068655999</v>
      </c>
    </row>
    <row r="33" spans="2:11">
      <c r="B33" s="51">
        <v>9</v>
      </c>
      <c r="C33" s="53">
        <f t="shared" si="4"/>
        <v>6.8368842295118952</v>
      </c>
      <c r="D33" s="53">
        <f t="shared" si="5"/>
        <v>62.327652650509577</v>
      </c>
      <c r="E33" s="52">
        <v>416389.85912160005</v>
      </c>
      <c r="F33" s="62"/>
      <c r="H33" s="51">
        <v>9</v>
      </c>
      <c r="I33" s="53">
        <f t="shared" si="6"/>
        <v>5.9993829364597815</v>
      </c>
      <c r="J33" s="53">
        <f t="shared" si="7"/>
        <v>51.429264765602568</v>
      </c>
      <c r="K33" s="52">
        <v>373161.90636815998</v>
      </c>
    </row>
    <row r="34" spans="2:11">
      <c r="B34" s="51">
        <v>10</v>
      </c>
      <c r="C34" s="53">
        <f t="shared" si="4"/>
        <v>7.3382562020415349</v>
      </c>
      <c r="D34" s="53">
        <f t="shared" si="5"/>
        <v>51.939710542091291</v>
      </c>
      <c r="E34" s="52">
        <v>389743.54421184002</v>
      </c>
      <c r="F34" s="62"/>
      <c r="H34" s="51">
        <v>10</v>
      </c>
      <c r="I34" s="53">
        <f t="shared" si="6"/>
        <v>6.3830650366026589</v>
      </c>
      <c r="J34" s="53">
        <f t="shared" si="7"/>
        <v>42.858628579352427</v>
      </c>
      <c r="K34" s="52">
        <v>352041.58366831997</v>
      </c>
    </row>
    <row r="35" spans="2:11">
      <c r="B35" s="51">
        <v>11</v>
      </c>
      <c r="C35" s="53">
        <f t="shared" si="4"/>
        <v>7.9197936805603035</v>
      </c>
      <c r="D35" s="53">
        <f t="shared" si="5"/>
        <v>41.552244202753712</v>
      </c>
      <c r="E35" s="52">
        <v>363098.44970671996</v>
      </c>
      <c r="F35" s="62"/>
      <c r="H35" s="51">
        <v>11</v>
      </c>
      <c r="I35" s="53">
        <f t="shared" si="6"/>
        <v>6.8187011022430966</v>
      </c>
      <c r="J35" s="53">
        <f t="shared" si="7"/>
        <v>34.287001911629261</v>
      </c>
      <c r="K35" s="52">
        <v>330918.8201592</v>
      </c>
    </row>
    <row r="36" spans="2:11">
      <c r="B36" s="51">
        <v>12</v>
      </c>
      <c r="C36" s="53">
        <f t="shared" si="4"/>
        <v>8.6014008051872821</v>
      </c>
      <c r="D36" s="53">
        <f t="shared" si="5"/>
        <v>31.164302094335483</v>
      </c>
      <c r="E36" s="52">
        <v>336452.13479696005</v>
      </c>
      <c r="F36" s="62"/>
      <c r="H36" s="51">
        <v>12</v>
      </c>
      <c r="I36" s="53">
        <f t="shared" si="6"/>
        <v>7.31721752953014</v>
      </c>
      <c r="J36" s="53">
        <f t="shared" si="7"/>
        <v>25.714880003169554</v>
      </c>
      <c r="K36" s="52">
        <v>309794.83624544</v>
      </c>
    </row>
    <row r="37" spans="2:11">
      <c r="B37" s="51">
        <v>13</v>
      </c>
      <c r="C37" s="53">
        <f t="shared" si="4"/>
        <v>9.4108672134609321</v>
      </c>
      <c r="D37" s="53">
        <f t="shared" si="5"/>
        <v>20.775884216836488</v>
      </c>
      <c r="E37" s="52">
        <v>309804.59948255995</v>
      </c>
      <c r="F37" s="62"/>
      <c r="H37" s="51">
        <v>13</v>
      </c>
      <c r="I37" s="53">
        <f t="shared" si="6"/>
        <v>7.8949048944031404</v>
      </c>
      <c r="J37" s="53">
        <f t="shared" si="7"/>
        <v>17.143253335446374</v>
      </c>
      <c r="K37" s="52">
        <v>288672.07273632003</v>
      </c>
    </row>
    <row r="38" spans="2:11">
      <c r="B38" s="51">
        <v>14</v>
      </c>
      <c r="C38" s="53">
        <f>(E38/E39)*100-100</f>
        <v>10.387466339337536</v>
      </c>
      <c r="D38" s="53">
        <f>(E38/$E$39)*100-100</f>
        <v>10.387466339337536</v>
      </c>
      <c r="E38" s="52">
        <v>283157.06416816002</v>
      </c>
      <c r="F38" s="62"/>
      <c r="H38" s="51">
        <v>14</v>
      </c>
      <c r="I38" s="53">
        <f>(K38/K39)*100-100</f>
        <v>8.57162666772318</v>
      </c>
      <c r="J38" s="53">
        <f>(K38/$K$39)*100-100</f>
        <v>8.57162666772318</v>
      </c>
      <c r="K38" s="52">
        <v>267549.30922719999</v>
      </c>
    </row>
    <row r="39" spans="2:11">
      <c r="B39" s="51">
        <v>15</v>
      </c>
      <c r="C39" s="53"/>
      <c r="D39" s="53"/>
      <c r="E39" s="52">
        <v>256511.96966304001</v>
      </c>
      <c r="F39" s="62"/>
      <c r="H39" s="51">
        <v>15</v>
      </c>
      <c r="I39" s="53"/>
      <c r="J39" s="53"/>
      <c r="K39" s="52">
        <v>246426.54571807999</v>
      </c>
    </row>
    <row r="45" spans="2:11">
      <c r="B45" s="87" t="s">
        <v>38</v>
      </c>
      <c r="C45" s="87"/>
      <c r="D45" s="87"/>
      <c r="E45" s="87"/>
      <c r="F45" s="27"/>
      <c r="H45" s="87" t="s">
        <v>40</v>
      </c>
      <c r="I45" s="87"/>
      <c r="J45" s="87"/>
      <c r="K45" s="87"/>
    </row>
    <row r="46" spans="2:11" ht="22.5">
      <c r="B46" s="14" t="s">
        <v>1</v>
      </c>
      <c r="C46" s="55" t="s">
        <v>33</v>
      </c>
      <c r="D46" s="55" t="s">
        <v>34</v>
      </c>
      <c r="E46" s="56" t="s">
        <v>32</v>
      </c>
      <c r="F46" s="61"/>
      <c r="H46" s="14" t="s">
        <v>1</v>
      </c>
      <c r="I46" s="55" t="s">
        <v>33</v>
      </c>
      <c r="J46" s="55" t="s">
        <v>34</v>
      </c>
      <c r="K46" s="56" t="s">
        <v>32</v>
      </c>
    </row>
    <row r="47" spans="2:11">
      <c r="B47" s="51">
        <v>1</v>
      </c>
      <c r="C47" s="53">
        <f t="shared" ref="C47:C59" si="8">(E47/E48)*100-100</f>
        <v>4.0563265020982584</v>
      </c>
      <c r="D47" s="53">
        <f t="shared" ref="D47:D59" si="9">(E47/$E$61)*100-100</f>
        <v>115.01580149405316</v>
      </c>
      <c r="E47" s="52">
        <v>508986.84077695996</v>
      </c>
      <c r="F47" s="62"/>
      <c r="H47" s="51">
        <v>1</v>
      </c>
      <c r="I47" s="53">
        <f t="shared" ref="I47:I59" si="10">(K47/K48)*100-100</f>
        <v>4.0550772756235318</v>
      </c>
      <c r="J47" s="53">
        <f t="shared" ref="J47:J59" si="11">(K47/$K$61)*100-100</f>
        <v>110.11960742454576</v>
      </c>
      <c r="K47" s="52">
        <v>444438.41896271997</v>
      </c>
    </row>
    <row r="48" spans="2:11">
      <c r="B48" s="51">
        <v>2</v>
      </c>
      <c r="C48" s="53">
        <f t="shared" si="8"/>
        <v>4.2253814128984715</v>
      </c>
      <c r="D48" s="53">
        <f t="shared" si="9"/>
        <v>106.63404977083965</v>
      </c>
      <c r="E48" s="52">
        <v>489145.50213983998</v>
      </c>
      <c r="F48" s="62"/>
      <c r="H48" s="51">
        <v>2</v>
      </c>
      <c r="I48" s="53">
        <f t="shared" si="10"/>
        <v>4.2252220862257275</v>
      </c>
      <c r="J48" s="53">
        <f t="shared" si="11"/>
        <v>101.93114351160014</v>
      </c>
      <c r="K48" s="52">
        <v>427118.43631184002</v>
      </c>
    </row>
    <row r="49" spans="2:11">
      <c r="B49" s="51">
        <v>3</v>
      </c>
      <c r="C49" s="53">
        <f t="shared" si="8"/>
        <v>4.4112296706578604</v>
      </c>
      <c r="D49" s="53">
        <f t="shared" si="9"/>
        <v>98.256937964313863</v>
      </c>
      <c r="E49" s="52">
        <v>469315.14714447997</v>
      </c>
      <c r="F49" s="62"/>
      <c r="H49" s="51">
        <v>3</v>
      </c>
      <c r="I49" s="53">
        <f t="shared" si="10"/>
        <v>4.4119476125918737</v>
      </c>
      <c r="J49" s="53">
        <f t="shared" si="11"/>
        <v>93.7449875084383</v>
      </c>
      <c r="K49" s="52">
        <v>409803.33527952002</v>
      </c>
    </row>
    <row r="50" spans="2:11">
      <c r="B50" s="51">
        <v>4</v>
      </c>
      <c r="C50" s="53">
        <f t="shared" si="8"/>
        <v>4.6156905072998882</v>
      </c>
      <c r="D50" s="53">
        <f t="shared" si="9"/>
        <v>89.880857250385361</v>
      </c>
      <c r="E50" s="52">
        <v>449487.23295839998</v>
      </c>
      <c r="F50" s="62"/>
      <c r="H50" s="51">
        <v>4</v>
      </c>
      <c r="I50" s="53">
        <f t="shared" si="10"/>
        <v>4.6152444895516425</v>
      </c>
      <c r="J50" s="53">
        <f t="shared" si="11"/>
        <v>85.558254527830513</v>
      </c>
      <c r="K50" s="52">
        <v>392487.01384256006</v>
      </c>
    </row>
    <row r="51" spans="2:11">
      <c r="B51" s="51">
        <v>5</v>
      </c>
      <c r="C51" s="53">
        <f t="shared" si="8"/>
        <v>4.8381093048810015</v>
      </c>
      <c r="D51" s="53">
        <f t="shared" si="9"/>
        <v>81.503229897560971</v>
      </c>
      <c r="E51" s="52">
        <v>429655.65755840001</v>
      </c>
      <c r="F51" s="62"/>
      <c r="H51" s="51">
        <v>5</v>
      </c>
      <c r="I51" s="53">
        <f t="shared" si="10"/>
        <v>4.8381981318355258</v>
      </c>
      <c r="J51" s="53">
        <f t="shared" si="11"/>
        <v>77.372098524668672</v>
      </c>
      <c r="K51" s="52">
        <v>375171.91281024</v>
      </c>
    </row>
    <row r="52" spans="2:11">
      <c r="B52" s="51">
        <v>6</v>
      </c>
      <c r="C52" s="53">
        <f t="shared" si="8"/>
        <v>5.084740458875217</v>
      </c>
      <c r="D52" s="53">
        <f t="shared" si="9"/>
        <v>73.127149183632412</v>
      </c>
      <c r="E52" s="52">
        <v>409827.74337231996</v>
      </c>
      <c r="F52" s="62"/>
      <c r="H52" s="51">
        <v>6</v>
      </c>
      <c r="I52" s="53">
        <f t="shared" si="10"/>
        <v>5.0849340596330421</v>
      </c>
      <c r="J52" s="53">
        <f t="shared" si="11"/>
        <v>69.186519498952777</v>
      </c>
      <c r="K52" s="52">
        <v>357858.03218256001</v>
      </c>
    </row>
    <row r="53" spans="2:11">
      <c r="B53" s="51">
        <v>7</v>
      </c>
      <c r="C53" s="53">
        <f t="shared" si="8"/>
        <v>5.3567896187474418</v>
      </c>
      <c r="D53" s="53">
        <f t="shared" si="9"/>
        <v>64.750037377106651</v>
      </c>
      <c r="E53" s="52">
        <v>389997.38837696001</v>
      </c>
      <c r="F53" s="62"/>
      <c r="H53" s="51">
        <v>7</v>
      </c>
      <c r="I53" s="53">
        <f t="shared" si="10"/>
        <v>5.3569540724630826</v>
      </c>
      <c r="J53" s="53">
        <f t="shared" si="11"/>
        <v>60.99978651834499</v>
      </c>
      <c r="K53" s="52">
        <v>340541.71074559999</v>
      </c>
    </row>
    <row r="54" spans="2:11">
      <c r="B54" s="51">
        <v>8</v>
      </c>
      <c r="C54" s="53">
        <f t="shared" si="8"/>
        <v>5.660351067869172</v>
      </c>
      <c r="D54" s="53">
        <f t="shared" si="9"/>
        <v>56.373441116879491</v>
      </c>
      <c r="E54" s="52">
        <v>370168.25378624001</v>
      </c>
      <c r="F54" s="62"/>
      <c r="H54" s="51">
        <v>8</v>
      </c>
      <c r="I54" s="53">
        <f t="shared" si="10"/>
        <v>5.6605881203049648</v>
      </c>
      <c r="J54" s="53">
        <f t="shared" si="11"/>
        <v>52.813630515183178</v>
      </c>
      <c r="K54" s="52">
        <v>323226.60971328005</v>
      </c>
    </row>
    <row r="55" spans="2:11">
      <c r="B55" s="51">
        <v>9</v>
      </c>
      <c r="C55" s="53">
        <f t="shared" si="8"/>
        <v>5.9999704598660202</v>
      </c>
      <c r="D55" s="53">
        <f t="shared" si="9"/>
        <v>47.996329310353701</v>
      </c>
      <c r="E55" s="52">
        <v>350337.89879087999</v>
      </c>
      <c r="F55" s="62"/>
      <c r="H55" s="51">
        <v>9</v>
      </c>
      <c r="I55" s="53">
        <f t="shared" si="10"/>
        <v>6.0002368125037009</v>
      </c>
      <c r="J55" s="53">
        <f t="shared" si="11"/>
        <v>44.626897534575392</v>
      </c>
      <c r="K55" s="52">
        <v>305910.28827632003</v>
      </c>
    </row>
    <row r="56" spans="2:11">
      <c r="B56" s="51">
        <v>10</v>
      </c>
      <c r="C56" s="53">
        <f t="shared" si="8"/>
        <v>6.3829452918462408</v>
      </c>
      <c r="D56" s="53">
        <f t="shared" si="9"/>
        <v>39.61921750382794</v>
      </c>
      <c r="E56" s="52">
        <v>330507.54379552003</v>
      </c>
      <c r="F56" s="62"/>
      <c r="H56" s="51">
        <v>10</v>
      </c>
      <c r="I56" s="53">
        <f t="shared" si="10"/>
        <v>6.3827681455422436</v>
      </c>
      <c r="J56" s="53">
        <f t="shared" si="11"/>
        <v>36.440164553967577</v>
      </c>
      <c r="K56" s="52">
        <v>288593.96683936002</v>
      </c>
    </row>
    <row r="57" spans="2:11">
      <c r="B57" s="51">
        <v>11</v>
      </c>
      <c r="C57" s="53">
        <f t="shared" si="8"/>
        <v>6.8181436723732531</v>
      </c>
      <c r="D57" s="53">
        <f t="shared" si="9"/>
        <v>31.242105697302122</v>
      </c>
      <c r="E57" s="52">
        <v>310677.18880015996</v>
      </c>
      <c r="F57" s="62"/>
      <c r="H57" s="51">
        <v>11</v>
      </c>
      <c r="I57" s="53">
        <f t="shared" si="10"/>
        <v>6.8184548551877242</v>
      </c>
      <c r="J57" s="53">
        <f t="shared" si="11"/>
        <v>28.254008550805764</v>
      </c>
      <c r="K57" s="52">
        <v>271278.86580704001</v>
      </c>
    </row>
    <row r="58" spans="2:11">
      <c r="B58" s="51">
        <v>12</v>
      </c>
      <c r="C58" s="53">
        <f t="shared" si="8"/>
        <v>7.3170292383967421</v>
      </c>
      <c r="D58" s="53">
        <f t="shared" si="9"/>
        <v>22.864993890776361</v>
      </c>
      <c r="E58" s="52">
        <v>290846.8338048</v>
      </c>
      <c r="F58" s="62"/>
      <c r="H58" s="51">
        <v>12</v>
      </c>
      <c r="I58" s="53">
        <f t="shared" si="10"/>
        <v>7.3162807488009776</v>
      </c>
      <c r="J58" s="53">
        <f t="shared" si="11"/>
        <v>20.067275570197964</v>
      </c>
      <c r="K58" s="52">
        <v>253962.54437008</v>
      </c>
    </row>
    <row r="59" spans="2:11">
      <c r="B59" s="51">
        <v>13</v>
      </c>
      <c r="C59" s="53">
        <f t="shared" si="8"/>
        <v>7.8941614882690487</v>
      </c>
      <c r="D59" s="53">
        <f t="shared" si="9"/>
        <v>14.487882084250558</v>
      </c>
      <c r="E59" s="52">
        <v>271016.47880943998</v>
      </c>
      <c r="F59" s="62"/>
      <c r="H59" s="51">
        <v>13</v>
      </c>
      <c r="I59" s="53">
        <f t="shared" si="10"/>
        <v>7.8956154017360518</v>
      </c>
      <c r="J59" s="53">
        <f t="shared" si="11"/>
        <v>11.881696544482082</v>
      </c>
      <c r="K59" s="52">
        <v>236648.66374240001</v>
      </c>
    </row>
    <row r="60" spans="2:11">
      <c r="B60" s="51">
        <v>14</v>
      </c>
      <c r="C60" s="53">
        <f>(E60/E61)*100-100</f>
        <v>6.111285824023426</v>
      </c>
      <c r="D60" s="53">
        <f>(E60/$E$61)*100-100</f>
        <v>6.111285824023426</v>
      </c>
      <c r="E60" s="52">
        <v>251187.34421871998</v>
      </c>
      <c r="F60" s="62"/>
      <c r="H60" s="51">
        <v>14</v>
      </c>
      <c r="I60" s="53">
        <f>(K60/K61)*100-100</f>
        <v>3.6943865864283367</v>
      </c>
      <c r="J60" s="53">
        <f>(K60/$K$61)*100-100</f>
        <v>3.6943865864283367</v>
      </c>
      <c r="K60" s="52">
        <v>219331.1219008</v>
      </c>
    </row>
    <row r="61" spans="2:11">
      <c r="B61" s="51">
        <v>15</v>
      </c>
      <c r="C61" s="53"/>
      <c r="D61" s="53"/>
      <c r="E61" s="52">
        <v>236720.66761616</v>
      </c>
      <c r="F61" s="62"/>
      <c r="H61" s="51">
        <v>15</v>
      </c>
      <c r="I61" s="53"/>
      <c r="J61" s="53"/>
      <c r="K61" s="52">
        <v>211516.87099088001</v>
      </c>
    </row>
  </sheetData>
  <mergeCells count="6">
    <mergeCell ref="B3:E3"/>
    <mergeCell ref="H3:K3"/>
    <mergeCell ref="B23:E23"/>
    <mergeCell ref="H23:K23"/>
    <mergeCell ref="B45:E45"/>
    <mergeCell ref="H45:K45"/>
  </mergeCells>
  <pageMargins left="0.7" right="0.7" top="0.75" bottom="0.75" header="0.3" footer="0.3"/>
  <pageSetup paperSize="14" scale="5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showGridLines="0" workbookViewId="0">
      <selection activeCell="K29" sqref="K29"/>
    </sheetView>
  </sheetViews>
  <sheetFormatPr baseColWidth="10" defaultRowHeight="15"/>
  <cols>
    <col min="3" max="8" width="11.42578125" style="58"/>
  </cols>
  <sheetData>
    <row r="1" spans="2:16" ht="35.25" customHeight="1">
      <c r="B1" s="88" t="s">
        <v>41</v>
      </c>
      <c r="C1" s="88"/>
      <c r="D1" s="88"/>
      <c r="E1" s="88"/>
      <c r="F1" s="88"/>
      <c r="G1" s="88"/>
      <c r="H1" s="88"/>
      <c r="J1" s="88" t="s">
        <v>42</v>
      </c>
      <c r="K1" s="88"/>
      <c r="L1" s="88"/>
      <c r="M1" s="88"/>
      <c r="N1" s="88"/>
      <c r="O1" s="88"/>
      <c r="P1" s="88"/>
    </row>
    <row r="2" spans="2:16">
      <c r="K2" s="58"/>
      <c r="L2" s="58"/>
      <c r="M2" s="58"/>
      <c r="N2" s="58"/>
      <c r="O2" s="58"/>
      <c r="P2" s="58"/>
    </row>
    <row r="3" spans="2:16">
      <c r="B3" s="59" t="s">
        <v>1</v>
      </c>
      <c r="C3" s="60" t="s">
        <v>4</v>
      </c>
      <c r="D3" s="60" t="s">
        <v>5</v>
      </c>
      <c r="E3" s="60" t="s">
        <v>15</v>
      </c>
      <c r="F3" s="60" t="s">
        <v>16</v>
      </c>
      <c r="G3" s="60" t="s">
        <v>17</v>
      </c>
      <c r="H3" s="60" t="s">
        <v>18</v>
      </c>
      <c r="J3" s="59" t="s">
        <v>1</v>
      </c>
      <c r="K3" s="60" t="s">
        <v>4</v>
      </c>
      <c r="L3" s="60" t="s">
        <v>5</v>
      </c>
      <c r="M3" s="60" t="s">
        <v>15</v>
      </c>
      <c r="N3" s="60" t="s">
        <v>16</v>
      </c>
      <c r="O3" s="60" t="s">
        <v>17</v>
      </c>
      <c r="P3" s="60" t="s">
        <v>18</v>
      </c>
    </row>
    <row r="4" spans="2:16">
      <c r="B4" s="59">
        <v>1</v>
      </c>
      <c r="C4" s="60">
        <v>95.563235772649278</v>
      </c>
      <c r="D4" s="60">
        <v>101.99966025698834</v>
      </c>
      <c r="E4" s="60">
        <v>145.43356836325918</v>
      </c>
      <c r="F4" s="60">
        <v>120.00029714444196</v>
      </c>
      <c r="G4" s="60">
        <v>115.01580149405316</v>
      </c>
      <c r="H4" s="60">
        <v>110.11960742454576</v>
      </c>
      <c r="J4" s="59">
        <v>1</v>
      </c>
      <c r="K4" s="60">
        <v>2.3287591924704856</v>
      </c>
      <c r="L4" s="60">
        <v>3.7421388050875777</v>
      </c>
      <c r="M4" s="60">
        <v>4.4201769123332468</v>
      </c>
      <c r="N4" s="60">
        <v>4.0524397556496865</v>
      </c>
      <c r="O4" s="60">
        <v>4.0563265020982584</v>
      </c>
      <c r="P4" s="60">
        <v>4.0550772756235318</v>
      </c>
    </row>
    <row r="5" spans="2:16">
      <c r="B5" s="59">
        <v>2</v>
      </c>
      <c r="C5" s="60">
        <v>91.112681631186149</v>
      </c>
      <c r="D5" s="60">
        <v>94.713221246101909</v>
      </c>
      <c r="E5" s="60">
        <v>135.04419894759877</v>
      </c>
      <c r="F5" s="60">
        <v>111.43213716187441</v>
      </c>
      <c r="G5" s="60">
        <v>106.63404977083965</v>
      </c>
      <c r="H5" s="60">
        <v>101.93114351160014</v>
      </c>
      <c r="J5" s="59">
        <v>2</v>
      </c>
      <c r="K5" s="60">
        <v>3.8871016136054379</v>
      </c>
      <c r="L5" s="60">
        <v>3.8872701720464704</v>
      </c>
      <c r="M5" s="60">
        <v>4.6243704917894064</v>
      </c>
      <c r="N5" s="60">
        <v>4.2253796201357403</v>
      </c>
      <c r="O5" s="60">
        <v>4.2253814128984715</v>
      </c>
      <c r="P5" s="60">
        <v>4.2252220862257275</v>
      </c>
    </row>
    <row r="6" spans="2:16">
      <c r="B6" s="59">
        <v>3</v>
      </c>
      <c r="C6" s="60">
        <v>83.961895810708938</v>
      </c>
      <c r="D6" s="60">
        <v>87.427411388940754</v>
      </c>
      <c r="E6" s="60">
        <v>124.6553053010191</v>
      </c>
      <c r="F6" s="60">
        <v>102.86051049415121</v>
      </c>
      <c r="G6" s="60">
        <v>98.256937964313863</v>
      </c>
      <c r="H6" s="60">
        <v>93.7449875084383</v>
      </c>
      <c r="J6" s="59">
        <v>3</v>
      </c>
      <c r="K6" s="60">
        <v>4.0445299361064713</v>
      </c>
      <c r="L6" s="60">
        <v>4.0443693158799192</v>
      </c>
      <c r="M6" s="60">
        <v>4.847888693736806</v>
      </c>
      <c r="N6" s="60">
        <v>4.4120608394870402</v>
      </c>
      <c r="O6" s="60">
        <v>4.4112296706578604</v>
      </c>
      <c r="P6" s="60">
        <v>4.4119476125918737</v>
      </c>
    </row>
    <row r="7" spans="2:16">
      <c r="B7" s="59">
        <v>4</v>
      </c>
      <c r="C7" s="60">
        <v>76.810732792660588</v>
      </c>
      <c r="D7" s="60">
        <v>80.141811249688033</v>
      </c>
      <c r="E7" s="60">
        <v>114.26783896168155</v>
      </c>
      <c r="F7" s="60">
        <v>94.288388585691507</v>
      </c>
      <c r="G7" s="60">
        <v>89.880857250385361</v>
      </c>
      <c r="H7" s="60">
        <v>85.558254527830513</v>
      </c>
      <c r="J7" s="59">
        <v>4</v>
      </c>
      <c r="K7" s="60">
        <v>4.214929930263736</v>
      </c>
      <c r="L7" s="60">
        <v>4.2148327170019968</v>
      </c>
      <c r="M7" s="60">
        <v>5.0951281949562173</v>
      </c>
      <c r="N7" s="60">
        <v>4.6154297432287024</v>
      </c>
      <c r="O7" s="60">
        <v>4.6156905072998882</v>
      </c>
      <c r="P7" s="60">
        <v>4.6152444895516425</v>
      </c>
    </row>
    <row r="8" spans="2:16">
      <c r="B8" s="59">
        <v>5</v>
      </c>
      <c r="C8" s="60">
        <v>69.659695507136007</v>
      </c>
      <c r="D8" s="60">
        <v>72.856211110435368</v>
      </c>
      <c r="E8" s="60">
        <v>103.87989685326326</v>
      </c>
      <c r="F8" s="60">
        <v>85.716761917968341</v>
      </c>
      <c r="G8" s="60">
        <v>81.503229897560971</v>
      </c>
      <c r="H8" s="60">
        <v>77.372098524668672</v>
      </c>
      <c r="J8" s="59">
        <v>5</v>
      </c>
      <c r="K8" s="60">
        <v>4.4004038700343102</v>
      </c>
      <c r="L8" s="60">
        <v>4.4002979130884228</v>
      </c>
      <c r="M8" s="60">
        <v>5.3689278372822713</v>
      </c>
      <c r="N8" s="60">
        <v>4.8387592781559619</v>
      </c>
      <c r="O8" s="60">
        <v>4.8381093048810015</v>
      </c>
      <c r="P8" s="60">
        <v>4.8381981318355258</v>
      </c>
    </row>
    <row r="9" spans="2:16">
      <c r="B9" s="59">
        <v>6</v>
      </c>
      <c r="C9" s="60">
        <v>62.508658221611398</v>
      </c>
      <c r="D9" s="60">
        <v>65.570610971182674</v>
      </c>
      <c r="E9" s="60">
        <v>93.491478975764295</v>
      </c>
      <c r="F9" s="60">
        <v>77.145135250245147</v>
      </c>
      <c r="G9" s="60">
        <v>73.127149183632412</v>
      </c>
      <c r="H9" s="60">
        <v>69.186519498952777</v>
      </c>
      <c r="J9" s="59">
        <v>6</v>
      </c>
      <c r="K9" s="60">
        <v>4.6026983958699503</v>
      </c>
      <c r="L9" s="60">
        <v>4.6029750209009279</v>
      </c>
      <c r="M9" s="60">
        <v>5.672986730205082</v>
      </c>
      <c r="N9" s="60">
        <v>5.0844918152226199</v>
      </c>
      <c r="O9" s="60">
        <v>5.084740458875217</v>
      </c>
      <c r="P9" s="60">
        <v>5.0849340596330421</v>
      </c>
    </row>
    <row r="10" spans="2:16">
      <c r="B10" s="59">
        <v>7</v>
      </c>
      <c r="C10" s="60">
        <v>55.357998133657844</v>
      </c>
      <c r="D10" s="60">
        <v>58.284801114021519</v>
      </c>
      <c r="E10" s="60">
        <v>83.104012636426802</v>
      </c>
      <c r="F10" s="60">
        <v>68.574003823258522</v>
      </c>
      <c r="G10" s="60">
        <v>64.750037377106651</v>
      </c>
      <c r="H10" s="60">
        <v>60.99978651834499</v>
      </c>
      <c r="J10" s="59">
        <v>7</v>
      </c>
      <c r="K10" s="60">
        <v>4.8251236270378399</v>
      </c>
      <c r="L10" s="60">
        <v>4.8247806980994596</v>
      </c>
      <c r="M10" s="60">
        <v>6.0141697839824388</v>
      </c>
      <c r="N10" s="60">
        <v>5.3575131778914766</v>
      </c>
      <c r="O10" s="60">
        <v>5.3567896187474418</v>
      </c>
      <c r="P10" s="60">
        <v>5.3569540724630826</v>
      </c>
    </row>
    <row r="11" spans="2:16">
      <c r="B11" s="59">
        <v>8</v>
      </c>
      <c r="C11" s="60">
        <v>48.20683511560955</v>
      </c>
      <c r="D11" s="60">
        <v>50.999410692677316</v>
      </c>
      <c r="E11" s="60">
        <v>72.716546297089224</v>
      </c>
      <c r="F11" s="60">
        <v>60.001881914798787</v>
      </c>
      <c r="G11" s="60">
        <v>56.373441116879491</v>
      </c>
      <c r="H11" s="60">
        <v>52.813630515183178</v>
      </c>
      <c r="J11" s="59">
        <v>8</v>
      </c>
      <c r="K11" s="60">
        <v>5.0696514397364609</v>
      </c>
      <c r="L11" s="60">
        <v>5.0696731657986476</v>
      </c>
      <c r="M11" s="60">
        <v>6.3999531053078726</v>
      </c>
      <c r="N11" s="60">
        <v>5.6611363480274264</v>
      </c>
      <c r="O11" s="60">
        <v>5.660351067869172</v>
      </c>
      <c r="P11" s="60">
        <v>5.6605881203049648</v>
      </c>
    </row>
    <row r="12" spans="2:16">
      <c r="B12" s="59">
        <v>9</v>
      </c>
      <c r="C12" s="60">
        <v>41.055797830084913</v>
      </c>
      <c r="D12" s="60">
        <v>43.713600835516161</v>
      </c>
      <c r="E12" s="60">
        <v>62.327652650509577</v>
      </c>
      <c r="F12" s="60">
        <v>51.429264765602568</v>
      </c>
      <c r="G12" s="60">
        <v>47.996329310353701</v>
      </c>
      <c r="H12" s="60">
        <v>44.626897534575392</v>
      </c>
      <c r="J12" s="59">
        <v>9</v>
      </c>
      <c r="K12" s="60">
        <v>5.3401928076927732</v>
      </c>
      <c r="L12" s="60">
        <v>5.3402528088592334</v>
      </c>
      <c r="M12" s="60">
        <v>6.8368842295118952</v>
      </c>
      <c r="N12" s="60">
        <v>5.9993829364597815</v>
      </c>
      <c r="O12" s="60">
        <v>5.9999704598660202</v>
      </c>
      <c r="P12" s="60">
        <v>6.0002368125037009</v>
      </c>
    </row>
    <row r="13" spans="2:16">
      <c r="B13" s="59">
        <v>10</v>
      </c>
      <c r="C13" s="60">
        <v>33.905012009607702</v>
      </c>
      <c r="D13" s="60">
        <v>36.428000696263467</v>
      </c>
      <c r="E13" s="60">
        <v>51.939710542091291</v>
      </c>
      <c r="F13" s="60">
        <v>42.858628579352427</v>
      </c>
      <c r="G13" s="60">
        <v>39.61921750382794</v>
      </c>
      <c r="H13" s="60">
        <v>36.440164553967577</v>
      </c>
      <c r="J13" s="59">
        <v>10</v>
      </c>
      <c r="K13" s="60">
        <v>5.6415623062616049</v>
      </c>
      <c r="L13" s="60">
        <v>5.6415244782726859</v>
      </c>
      <c r="M13" s="60">
        <v>7.3382562020415349</v>
      </c>
      <c r="N13" s="60">
        <v>6.3830650366026589</v>
      </c>
      <c r="O13" s="60">
        <v>6.3829452918462408</v>
      </c>
      <c r="P13" s="60">
        <v>6.3827681455422436</v>
      </c>
    </row>
    <row r="14" spans="2:16">
      <c r="B14" s="59">
        <v>11</v>
      </c>
      <c r="C14" s="60">
        <v>26.754100456606807</v>
      </c>
      <c r="D14" s="60">
        <v>29.142400557010774</v>
      </c>
      <c r="E14" s="60">
        <v>41.552244202753712</v>
      </c>
      <c r="F14" s="60">
        <v>34.287001911629261</v>
      </c>
      <c r="G14" s="60">
        <v>31.242105697302122</v>
      </c>
      <c r="H14" s="60">
        <v>28.254008550805764</v>
      </c>
      <c r="J14" s="59">
        <v>11</v>
      </c>
      <c r="K14" s="60">
        <v>4.0183123983586597</v>
      </c>
      <c r="L14" s="60">
        <v>5.9790035280956602</v>
      </c>
      <c r="M14" s="60">
        <v>7.9197936805603035</v>
      </c>
      <c r="N14" s="60">
        <v>6.8187011022430966</v>
      </c>
      <c r="O14" s="60">
        <v>6.8181436723732531</v>
      </c>
      <c r="P14" s="60">
        <v>6.8184548551877242</v>
      </c>
    </row>
    <row r="15" spans="2:16">
      <c r="B15" s="59">
        <v>12</v>
      </c>
      <c r="C15" s="60">
        <v>21.857485988791041</v>
      </c>
      <c r="D15" s="60">
        <v>21.856590699849647</v>
      </c>
      <c r="E15" s="60">
        <v>31.164302094335483</v>
      </c>
      <c r="F15" s="60">
        <v>25.714880003169554</v>
      </c>
      <c r="G15" s="60">
        <v>22.864993890776361</v>
      </c>
      <c r="H15" s="60">
        <v>20.067275570197964</v>
      </c>
      <c r="J15" s="59">
        <v>12</v>
      </c>
      <c r="K15" s="60">
        <v>6.3593082983181404</v>
      </c>
      <c r="L15" s="60">
        <v>6.3586375550967205</v>
      </c>
      <c r="M15" s="60">
        <v>8.6014008051872821</v>
      </c>
      <c r="N15" s="60">
        <v>7.31721752953014</v>
      </c>
      <c r="O15" s="60">
        <v>7.3170292383967421</v>
      </c>
      <c r="P15" s="60">
        <v>7.3162807488009776</v>
      </c>
    </row>
    <row r="16" spans="2:16">
      <c r="B16" s="59">
        <v>13</v>
      </c>
      <c r="C16" s="60">
        <v>14.571529223378718</v>
      </c>
      <c r="D16" s="60">
        <v>14.57140999641382</v>
      </c>
      <c r="E16" s="60">
        <v>20.775884216836488</v>
      </c>
      <c r="F16" s="60">
        <v>17.143253335446374</v>
      </c>
      <c r="G16" s="60">
        <v>14.487882084250558</v>
      </c>
      <c r="H16" s="60">
        <v>11.881696544482082</v>
      </c>
      <c r="J16" s="59">
        <v>13</v>
      </c>
      <c r="K16" s="60">
        <v>6.7909253731343284</v>
      </c>
      <c r="L16" s="60">
        <v>6.7910417126850291</v>
      </c>
      <c r="M16" s="60">
        <v>9.4108672134609321</v>
      </c>
      <c r="N16" s="60">
        <v>7.8949048944031404</v>
      </c>
      <c r="O16" s="60">
        <v>7.8941614882690487</v>
      </c>
      <c r="P16" s="60">
        <v>7.8956154017360518</v>
      </c>
    </row>
    <row r="17" spans="2:16">
      <c r="B17" s="59">
        <v>14</v>
      </c>
      <c r="C17" s="60">
        <v>7.2858286629303564</v>
      </c>
      <c r="D17" s="60">
        <v>7.2856001392527077</v>
      </c>
      <c r="E17" s="60">
        <v>10.387466339337536</v>
      </c>
      <c r="F17" s="60">
        <v>8.57162666772318</v>
      </c>
      <c r="G17" s="60">
        <v>6.111285824023426</v>
      </c>
      <c r="H17" s="60">
        <v>3.6943865864283367</v>
      </c>
      <c r="J17" s="59">
        <v>14</v>
      </c>
      <c r="K17" s="60">
        <v>7.2858286629303564</v>
      </c>
      <c r="L17" s="60">
        <v>7.2856001392527077</v>
      </c>
      <c r="M17" s="60">
        <v>10.387466339337536</v>
      </c>
      <c r="N17" s="60">
        <v>8.57162666772318</v>
      </c>
      <c r="O17" s="60">
        <v>6.111285824023426</v>
      </c>
      <c r="P17" s="60">
        <v>3.6943865864283367</v>
      </c>
    </row>
    <row r="18" spans="2:16">
      <c r="B18" s="59">
        <v>15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J18" s="59">
        <v>15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</row>
  </sheetData>
  <mergeCells count="2">
    <mergeCell ref="B1:H1"/>
    <mergeCell ref="J1:P1"/>
  </mergeCells>
  <pageMargins left="0.7" right="0.7" top="0.75" bottom="0.75" header="0.3" footer="0.3"/>
  <pageSetup paperSize="14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61"/>
  <sheetViews>
    <sheetView showGridLines="0" workbookViewId="0">
      <selection activeCell="H22" sqref="H22"/>
    </sheetView>
  </sheetViews>
  <sheetFormatPr baseColWidth="10" defaultRowHeight="15"/>
  <cols>
    <col min="3" max="4" width="17.5703125" style="54" customWidth="1"/>
    <col min="5" max="5" width="19.7109375" customWidth="1"/>
    <col min="6" max="6" width="13" customWidth="1"/>
    <col min="7" max="7" width="13" style="8" customWidth="1"/>
    <col min="8" max="8" width="19" customWidth="1"/>
    <col min="10" max="11" width="17.5703125" customWidth="1"/>
    <col min="12" max="12" width="19.7109375" customWidth="1"/>
    <col min="13" max="13" width="13.140625" style="8" customWidth="1"/>
    <col min="14" max="14" width="13.140625" customWidth="1"/>
  </cols>
  <sheetData>
    <row r="3" spans="2:14">
      <c r="B3" s="87" t="s">
        <v>35</v>
      </c>
      <c r="C3" s="87"/>
      <c r="D3" s="87"/>
      <c r="E3" s="87"/>
      <c r="F3" s="27"/>
      <c r="G3" s="63"/>
      <c r="I3" s="87" t="s">
        <v>36</v>
      </c>
      <c r="J3" s="87"/>
      <c r="K3" s="87"/>
      <c r="L3" s="87"/>
    </row>
    <row r="4" spans="2:14" s="57" customFormat="1" ht="25.5" customHeight="1">
      <c r="B4" s="14" t="s">
        <v>1</v>
      </c>
      <c r="C4" s="55" t="s">
        <v>33</v>
      </c>
      <c r="D4" s="55" t="s">
        <v>34</v>
      </c>
      <c r="E4" s="14" t="s">
        <v>43</v>
      </c>
      <c r="F4" s="56" t="s">
        <v>45</v>
      </c>
      <c r="G4" s="64" t="s">
        <v>44</v>
      </c>
      <c r="I4" s="14" t="s">
        <v>1</v>
      </c>
      <c r="J4" s="55" t="s">
        <v>33</v>
      </c>
      <c r="K4" s="55" t="s">
        <v>34</v>
      </c>
      <c r="L4" s="14" t="s">
        <v>43</v>
      </c>
      <c r="M4" s="56" t="s">
        <v>45</v>
      </c>
      <c r="N4" s="56" t="s">
        <v>44</v>
      </c>
    </row>
    <row r="5" spans="2:14">
      <c r="B5" s="51">
        <v>1</v>
      </c>
      <c r="C5" s="53">
        <f t="shared" ref="C5:C16" si="0">$C$18</f>
        <v>8</v>
      </c>
      <c r="D5" s="53">
        <f t="shared" ref="D5:D16" si="1">D6+$C$18</f>
        <v>112</v>
      </c>
      <c r="E5" s="52">
        <f t="shared" ref="E5:E17" si="2">($E$19*D5%)+$E$19</f>
        <v>2019678.1488520002</v>
      </c>
      <c r="F5" s="52">
        <v>1863088.6509849599</v>
      </c>
      <c r="G5" s="65">
        <f>E5-F5</f>
        <v>156589.49786704034</v>
      </c>
      <c r="I5" s="51">
        <v>1</v>
      </c>
      <c r="J5" s="53">
        <f t="shared" ref="J5:J16" si="3">$J$18</f>
        <v>8</v>
      </c>
      <c r="K5" s="53">
        <f t="shared" ref="K5:K16" si="4">K6+$J$17</f>
        <v>112</v>
      </c>
      <c r="L5" s="52">
        <f t="shared" ref="L5:L17" si="5">($L$19*K5%)+$L$19</f>
        <v>1233684.7415791808</v>
      </c>
      <c r="M5" s="66">
        <v>1175490.0880340799</v>
      </c>
      <c r="N5" s="67">
        <f>L5-M5</f>
        <v>58194.65354510094</v>
      </c>
    </row>
    <row r="6" spans="2:14">
      <c r="B6" s="51">
        <v>2</v>
      </c>
      <c r="C6" s="53">
        <f t="shared" si="0"/>
        <v>8</v>
      </c>
      <c r="D6" s="53">
        <f t="shared" si="1"/>
        <v>104</v>
      </c>
      <c r="E6" s="52">
        <f t="shared" si="2"/>
        <v>1943463.8790840001</v>
      </c>
      <c r="F6" s="52">
        <v>1820689.1842406399</v>
      </c>
      <c r="G6" s="65">
        <f t="shared" ref="G6:G19" si="6">E6-F6</f>
        <v>122774.69484336022</v>
      </c>
      <c r="I6" s="51">
        <v>2</v>
      </c>
      <c r="J6" s="53">
        <f t="shared" si="3"/>
        <v>8</v>
      </c>
      <c r="K6" s="53">
        <f t="shared" si="4"/>
        <v>104</v>
      </c>
      <c r="L6" s="52">
        <f t="shared" si="5"/>
        <v>1187130.6003875136</v>
      </c>
      <c r="M6" s="66">
        <v>1133088.3492219201</v>
      </c>
      <c r="N6" s="67">
        <f t="shared" ref="N6:N19" si="7">L6-M6</f>
        <v>54042.251165593509</v>
      </c>
    </row>
    <row r="7" spans="2:14">
      <c r="B7" s="51">
        <v>3</v>
      </c>
      <c r="C7" s="53">
        <f t="shared" si="0"/>
        <v>8</v>
      </c>
      <c r="D7" s="53">
        <f t="shared" si="1"/>
        <v>96</v>
      </c>
      <c r="E7" s="52">
        <f t="shared" si="2"/>
        <v>1867249.609316</v>
      </c>
      <c r="F7" s="52">
        <v>1752565.19429376</v>
      </c>
      <c r="G7" s="65">
        <f t="shared" si="6"/>
        <v>114684.41502224002</v>
      </c>
      <c r="I7" s="51">
        <v>3</v>
      </c>
      <c r="J7" s="53">
        <f t="shared" si="3"/>
        <v>8</v>
      </c>
      <c r="K7" s="53">
        <f t="shared" si="4"/>
        <v>96</v>
      </c>
      <c r="L7" s="52">
        <f t="shared" si="5"/>
        <v>1140576.4591958462</v>
      </c>
      <c r="M7" s="66">
        <v>1090690.2716236801</v>
      </c>
      <c r="N7" s="67">
        <f t="shared" si="7"/>
        <v>49886.187572166091</v>
      </c>
    </row>
    <row r="8" spans="2:14">
      <c r="B8" s="51">
        <v>4</v>
      </c>
      <c r="C8" s="53">
        <f t="shared" si="0"/>
        <v>8</v>
      </c>
      <c r="D8" s="53">
        <f t="shared" si="1"/>
        <v>88</v>
      </c>
      <c r="E8" s="52">
        <f t="shared" si="2"/>
        <v>1791035.3395480001</v>
      </c>
      <c r="F8" s="52">
        <v>1684437.6108671997</v>
      </c>
      <c r="G8" s="65">
        <f t="shared" si="6"/>
        <v>106597.72868080041</v>
      </c>
      <c r="I8" s="51">
        <v>4</v>
      </c>
      <c r="J8" s="53">
        <f t="shared" si="3"/>
        <v>8</v>
      </c>
      <c r="K8" s="53">
        <f t="shared" si="4"/>
        <v>88</v>
      </c>
      <c r="L8" s="52">
        <f t="shared" si="5"/>
        <v>1094022.3180041793</v>
      </c>
      <c r="M8" s="66">
        <v>1048293.41443008</v>
      </c>
      <c r="N8" s="67">
        <f t="shared" si="7"/>
        <v>45728.903574099299</v>
      </c>
    </row>
    <row r="9" spans="2:14">
      <c r="B9" s="51">
        <v>5</v>
      </c>
      <c r="C9" s="53">
        <f t="shared" si="0"/>
        <v>8</v>
      </c>
      <c r="D9" s="53">
        <f t="shared" si="1"/>
        <v>80</v>
      </c>
      <c r="E9" s="52">
        <f t="shared" si="2"/>
        <v>1714821.06978</v>
      </c>
      <c r="F9" s="52">
        <v>1616311.2252672</v>
      </c>
      <c r="G9" s="65">
        <f t="shared" si="6"/>
        <v>98509.844512799988</v>
      </c>
      <c r="I9" s="51">
        <v>5</v>
      </c>
      <c r="J9" s="53">
        <f t="shared" si="3"/>
        <v>8</v>
      </c>
      <c r="K9" s="53">
        <f t="shared" si="4"/>
        <v>80</v>
      </c>
      <c r="L9" s="52">
        <f t="shared" si="5"/>
        <v>1047468.176812512</v>
      </c>
      <c r="M9" s="66">
        <v>1005896.5572364799</v>
      </c>
      <c r="N9" s="67">
        <f t="shared" si="7"/>
        <v>41571.619576032041</v>
      </c>
    </row>
    <row r="10" spans="2:14">
      <c r="B10" s="51">
        <v>6</v>
      </c>
      <c r="C10" s="53">
        <f t="shared" si="0"/>
        <v>8</v>
      </c>
      <c r="D10" s="53">
        <f t="shared" si="1"/>
        <v>72</v>
      </c>
      <c r="E10" s="52">
        <f t="shared" si="2"/>
        <v>1638606.8000119999</v>
      </c>
      <c r="F10" s="52">
        <v>1548184.8396672001</v>
      </c>
      <c r="G10" s="65">
        <f t="shared" si="6"/>
        <v>90421.960344799794</v>
      </c>
      <c r="I10" s="51">
        <v>6</v>
      </c>
      <c r="J10" s="53">
        <f t="shared" si="3"/>
        <v>8</v>
      </c>
      <c r="K10" s="53">
        <f t="shared" si="4"/>
        <v>72</v>
      </c>
      <c r="L10" s="52">
        <f t="shared" si="5"/>
        <v>1000914.0356208447</v>
      </c>
      <c r="M10" s="66">
        <v>963499.70004287991</v>
      </c>
      <c r="N10" s="67">
        <f t="shared" si="7"/>
        <v>37414.335577964783</v>
      </c>
    </row>
    <row r="11" spans="2:14">
      <c r="B11" s="51">
        <v>7</v>
      </c>
      <c r="C11" s="53">
        <f t="shared" si="0"/>
        <v>8</v>
      </c>
      <c r="D11" s="53">
        <f t="shared" si="1"/>
        <v>64</v>
      </c>
      <c r="E11" s="52">
        <f t="shared" si="2"/>
        <v>1562392.530244</v>
      </c>
      <c r="F11" s="52">
        <v>1480062.0475468799</v>
      </c>
      <c r="G11" s="65">
        <f t="shared" si="6"/>
        <v>82330.482697120169</v>
      </c>
      <c r="I11" s="51">
        <v>7</v>
      </c>
      <c r="J11" s="53">
        <f t="shared" si="3"/>
        <v>8</v>
      </c>
      <c r="K11" s="53">
        <f t="shared" si="4"/>
        <v>64</v>
      </c>
      <c r="L11" s="52">
        <f t="shared" si="5"/>
        <v>954359.89442917751</v>
      </c>
      <c r="M11" s="66">
        <v>921101.62244463991</v>
      </c>
      <c r="N11" s="67">
        <f t="shared" si="7"/>
        <v>33258.271984537598</v>
      </c>
    </row>
    <row r="12" spans="2:14">
      <c r="B12" s="51">
        <v>8</v>
      </c>
      <c r="C12" s="53">
        <f t="shared" si="0"/>
        <v>8</v>
      </c>
      <c r="D12" s="53">
        <f t="shared" si="1"/>
        <v>56</v>
      </c>
      <c r="E12" s="52">
        <f t="shared" si="2"/>
        <v>1486178.2604760001</v>
      </c>
      <c r="F12" s="52">
        <v>1411934.46412032</v>
      </c>
      <c r="G12" s="65">
        <f t="shared" si="6"/>
        <v>74243.796355680097</v>
      </c>
      <c r="I12" s="51">
        <v>8</v>
      </c>
      <c r="J12" s="53">
        <f t="shared" si="3"/>
        <v>8</v>
      </c>
      <c r="K12" s="53">
        <f t="shared" si="4"/>
        <v>56</v>
      </c>
      <c r="L12" s="52">
        <f t="shared" si="5"/>
        <v>907805.75323751033</v>
      </c>
      <c r="M12" s="66">
        <v>878705.98565568007</v>
      </c>
      <c r="N12" s="67">
        <f t="shared" si="7"/>
        <v>29099.767581830267</v>
      </c>
    </row>
    <row r="13" spans="2:14">
      <c r="B13" s="51">
        <v>9</v>
      </c>
      <c r="C13" s="53">
        <f t="shared" si="0"/>
        <v>8</v>
      </c>
      <c r="D13" s="53">
        <f t="shared" si="1"/>
        <v>48</v>
      </c>
      <c r="E13" s="52">
        <f t="shared" si="2"/>
        <v>1409963.990708</v>
      </c>
      <c r="F13" s="52">
        <v>1343808.0785203199</v>
      </c>
      <c r="G13" s="65">
        <f t="shared" si="6"/>
        <v>66155.912187680136</v>
      </c>
      <c r="I13" s="51">
        <v>9</v>
      </c>
      <c r="J13" s="53">
        <f t="shared" si="3"/>
        <v>8</v>
      </c>
      <c r="K13" s="53">
        <f t="shared" si="4"/>
        <v>48</v>
      </c>
      <c r="L13" s="52">
        <f t="shared" si="5"/>
        <v>861251.61204584315</v>
      </c>
      <c r="M13" s="66">
        <v>836307.90805744007</v>
      </c>
      <c r="N13" s="67">
        <f t="shared" si="7"/>
        <v>24943.703988403082</v>
      </c>
    </row>
    <row r="14" spans="2:14">
      <c r="B14" s="51">
        <v>10</v>
      </c>
      <c r="C14" s="53">
        <f t="shared" si="0"/>
        <v>8</v>
      </c>
      <c r="D14" s="53">
        <f t="shared" si="1"/>
        <v>40</v>
      </c>
      <c r="E14" s="52">
        <f t="shared" si="2"/>
        <v>1333749.7209400001</v>
      </c>
      <c r="F14" s="52">
        <v>1275684.08857344</v>
      </c>
      <c r="G14" s="65">
        <f t="shared" si="6"/>
        <v>58065.632366560167</v>
      </c>
      <c r="I14" s="51">
        <v>10</v>
      </c>
      <c r="J14" s="53">
        <f t="shared" si="3"/>
        <v>8</v>
      </c>
      <c r="K14" s="53">
        <f t="shared" si="4"/>
        <v>40</v>
      </c>
      <c r="L14" s="52">
        <f t="shared" si="5"/>
        <v>814697.47085417598</v>
      </c>
      <c r="M14" s="66">
        <v>793911.05086384004</v>
      </c>
      <c r="N14" s="67">
        <f t="shared" si="7"/>
        <v>20786.41999033594</v>
      </c>
    </row>
    <row r="15" spans="2:14">
      <c r="B15" s="51">
        <v>11</v>
      </c>
      <c r="C15" s="53">
        <f t="shared" si="0"/>
        <v>8</v>
      </c>
      <c r="D15" s="53">
        <f t="shared" si="1"/>
        <v>32</v>
      </c>
      <c r="E15" s="52">
        <f t="shared" si="2"/>
        <v>1257535.451172</v>
      </c>
      <c r="F15" s="52">
        <v>1207558.9008000002</v>
      </c>
      <c r="G15" s="65">
        <f t="shared" si="6"/>
        <v>49976.550371999852</v>
      </c>
      <c r="I15" s="51">
        <v>11</v>
      </c>
      <c r="J15" s="53">
        <f t="shared" si="3"/>
        <v>8</v>
      </c>
      <c r="K15" s="53">
        <f t="shared" si="4"/>
        <v>32</v>
      </c>
      <c r="L15" s="52">
        <f t="shared" si="5"/>
        <v>768143.3296625088</v>
      </c>
      <c r="M15" s="66">
        <v>751514.19367023988</v>
      </c>
      <c r="N15" s="67">
        <f t="shared" si="7"/>
        <v>16629.135992268915</v>
      </c>
    </row>
    <row r="16" spans="2:14">
      <c r="B16" s="51">
        <v>12</v>
      </c>
      <c r="C16" s="53">
        <f t="shared" si="0"/>
        <v>8</v>
      </c>
      <c r="D16" s="53">
        <f t="shared" si="1"/>
        <v>24</v>
      </c>
      <c r="E16" s="52">
        <f t="shared" si="2"/>
        <v>1181321.1814040001</v>
      </c>
      <c r="F16" s="52">
        <v>1160909.9138</v>
      </c>
      <c r="G16" s="65">
        <f t="shared" si="6"/>
        <v>20411.267604000168</v>
      </c>
      <c r="I16" s="51">
        <v>12</v>
      </c>
      <c r="J16" s="53">
        <f t="shared" si="3"/>
        <v>8</v>
      </c>
      <c r="K16" s="53">
        <f t="shared" si="4"/>
        <v>24</v>
      </c>
      <c r="L16" s="52">
        <f t="shared" si="5"/>
        <v>721589.18847084162</v>
      </c>
      <c r="M16" s="66">
        <v>709116.116072</v>
      </c>
      <c r="N16" s="67">
        <f t="shared" si="7"/>
        <v>12473.072398841614</v>
      </c>
    </row>
    <row r="17" spans="2:14">
      <c r="B17" s="51">
        <v>13</v>
      </c>
      <c r="C17" s="53">
        <f>$C$18</f>
        <v>8</v>
      </c>
      <c r="D17" s="53">
        <f>D18+$C$18</f>
        <v>16</v>
      </c>
      <c r="E17" s="52">
        <f t="shared" si="2"/>
        <v>1105106.911636</v>
      </c>
      <c r="F17" s="52">
        <v>1091498.17949536</v>
      </c>
      <c r="G17" s="65">
        <f t="shared" si="6"/>
        <v>13608.73214064003</v>
      </c>
      <c r="I17" s="51">
        <v>13</v>
      </c>
      <c r="J17" s="53">
        <f>$J$18</f>
        <v>8</v>
      </c>
      <c r="K17" s="53">
        <f>K18+$J$17</f>
        <v>16</v>
      </c>
      <c r="L17" s="52">
        <f t="shared" si="5"/>
        <v>675035.04727917432</v>
      </c>
      <c r="M17" s="66">
        <v>666721.69968768</v>
      </c>
      <c r="N17" s="67">
        <f t="shared" si="7"/>
        <v>8313.3475914943265</v>
      </c>
    </row>
    <row r="18" spans="2:14">
      <c r="B18" s="51">
        <v>14</v>
      </c>
      <c r="C18" s="68">
        <v>8</v>
      </c>
      <c r="D18" s="53">
        <f>C18</f>
        <v>8</v>
      </c>
      <c r="E18" s="52">
        <f>($E$19*D18%)+$E$19</f>
        <v>1028892.641868</v>
      </c>
      <c r="F18" s="52">
        <v>1022088.8860000001</v>
      </c>
      <c r="G18" s="65">
        <f t="shared" si="6"/>
        <v>6803.7558679999784</v>
      </c>
      <c r="I18" s="51">
        <v>14</v>
      </c>
      <c r="J18" s="68">
        <v>8</v>
      </c>
      <c r="K18" s="53">
        <f>J18</f>
        <v>8</v>
      </c>
      <c r="L18" s="52">
        <f>($L$19*K18%)+$L$19</f>
        <v>628480.90608750714</v>
      </c>
      <c r="M18" s="66">
        <v>624323.62208944</v>
      </c>
      <c r="N18" s="67">
        <f t="shared" si="7"/>
        <v>4157.2839980671415</v>
      </c>
    </row>
    <row r="19" spans="2:14">
      <c r="B19" s="51">
        <v>15</v>
      </c>
      <c r="C19" s="53"/>
      <c r="D19" s="53"/>
      <c r="E19" s="52">
        <v>952678.37210000004</v>
      </c>
      <c r="F19" s="52">
        <v>952678.37210000004</v>
      </c>
      <c r="G19" s="65">
        <f t="shared" si="6"/>
        <v>0</v>
      </c>
      <c r="I19" s="51">
        <v>15</v>
      </c>
      <c r="J19" s="53"/>
      <c r="K19" s="53"/>
      <c r="L19" s="52">
        <v>581926.76489583997</v>
      </c>
      <c r="M19" s="66">
        <v>581926.76489583997</v>
      </c>
      <c r="N19" s="67">
        <f t="shared" si="7"/>
        <v>0</v>
      </c>
    </row>
    <row r="23" spans="2:14">
      <c r="B23" s="87" t="s">
        <v>37</v>
      </c>
      <c r="C23" s="87"/>
      <c r="D23" s="87"/>
      <c r="E23" s="87"/>
      <c r="F23" s="27"/>
      <c r="G23" s="63"/>
      <c r="I23" s="87" t="s">
        <v>39</v>
      </c>
      <c r="J23" s="87"/>
      <c r="K23" s="87"/>
      <c r="L23" s="87"/>
    </row>
    <row r="24" spans="2:14" ht="25.5" customHeight="1">
      <c r="B24" s="14" t="s">
        <v>1</v>
      </c>
      <c r="C24" s="55" t="s">
        <v>33</v>
      </c>
      <c r="D24" s="55" t="s">
        <v>34</v>
      </c>
      <c r="E24" s="14" t="s">
        <v>43</v>
      </c>
      <c r="F24" s="56" t="s">
        <v>45</v>
      </c>
      <c r="G24" s="64" t="s">
        <v>44</v>
      </c>
      <c r="I24" s="14" t="s">
        <v>1</v>
      </c>
      <c r="J24" s="55" t="s">
        <v>33</v>
      </c>
      <c r="K24" s="55" t="s">
        <v>34</v>
      </c>
      <c r="L24" s="14" t="s">
        <v>43</v>
      </c>
      <c r="M24" s="56" t="s">
        <v>45</v>
      </c>
      <c r="N24" s="64" t="s">
        <v>44</v>
      </c>
    </row>
    <row r="25" spans="2:14">
      <c r="B25" s="51">
        <v>1</v>
      </c>
      <c r="C25" s="53">
        <f t="shared" ref="C25:C36" si="8">$C$38</f>
        <v>11</v>
      </c>
      <c r="D25" s="53">
        <f t="shared" ref="D25:D36" si="9">D26+$C$38</f>
        <v>154</v>
      </c>
      <c r="E25" s="52">
        <f t="shared" ref="E25:E37" si="10">($E$39*D25%)+$E$39</f>
        <v>651540.47999999998</v>
      </c>
      <c r="F25" s="52">
        <v>629566.48042287992</v>
      </c>
      <c r="G25" s="65">
        <f>E25-F25</f>
        <v>21973.999577120063</v>
      </c>
      <c r="I25" s="51">
        <v>1</v>
      </c>
      <c r="J25" s="53">
        <f t="shared" ref="J25:J36" si="11">$J$38</f>
        <v>9</v>
      </c>
      <c r="K25" s="53">
        <f t="shared" ref="K25:K36" si="12">K26+$J$38</f>
        <v>126</v>
      </c>
      <c r="L25" s="52">
        <f t="shared" ref="L25:L37" si="13">($L$39*K25%)+$L$39</f>
        <v>556925.02</v>
      </c>
      <c r="M25" s="66">
        <v>542139.13282256003</v>
      </c>
      <c r="N25" s="67">
        <f>L25-M25</f>
        <v>14785.887177439989</v>
      </c>
    </row>
    <row r="26" spans="2:14">
      <c r="B26" s="51">
        <v>2</v>
      </c>
      <c r="C26" s="53">
        <f t="shared" si="8"/>
        <v>11</v>
      </c>
      <c r="D26" s="53">
        <f t="shared" si="9"/>
        <v>143</v>
      </c>
      <c r="E26" s="52">
        <f t="shared" si="10"/>
        <v>623324.15999999992</v>
      </c>
      <c r="F26" s="52">
        <v>602916.50429920002</v>
      </c>
      <c r="G26" s="65">
        <f t="shared" ref="G26:G39" si="14">E26-F26</f>
        <v>20407.655700799893</v>
      </c>
      <c r="I26" s="51">
        <v>2</v>
      </c>
      <c r="J26" s="53">
        <f t="shared" si="11"/>
        <v>9</v>
      </c>
      <c r="K26" s="53">
        <f t="shared" si="12"/>
        <v>117</v>
      </c>
      <c r="L26" s="52">
        <f t="shared" si="13"/>
        <v>534746.59</v>
      </c>
      <c r="M26" s="66">
        <v>521024.91214591998</v>
      </c>
      <c r="N26" s="67">
        <f t="shared" ref="N26:N39" si="15">L26-M26</f>
        <v>13721.677854079986</v>
      </c>
    </row>
    <row r="27" spans="2:14">
      <c r="B27" s="51">
        <v>3</v>
      </c>
      <c r="C27" s="53">
        <f t="shared" si="8"/>
        <v>11</v>
      </c>
      <c r="D27" s="53">
        <f t="shared" si="9"/>
        <v>132</v>
      </c>
      <c r="E27" s="52">
        <f t="shared" si="10"/>
        <v>595107.84000000008</v>
      </c>
      <c r="F27" s="52">
        <v>576267.74858015997</v>
      </c>
      <c r="G27" s="65">
        <f t="shared" si="14"/>
        <v>18840.091419840115</v>
      </c>
      <c r="I27" s="51">
        <v>3</v>
      </c>
      <c r="J27" s="53">
        <f t="shared" si="11"/>
        <v>9</v>
      </c>
      <c r="K27" s="53">
        <f t="shared" si="12"/>
        <v>108</v>
      </c>
      <c r="L27" s="52">
        <f t="shared" si="13"/>
        <v>512568.16000000003</v>
      </c>
      <c r="M27" s="66">
        <v>499902.1486368</v>
      </c>
      <c r="N27" s="67">
        <f t="shared" si="15"/>
        <v>12666.011363200028</v>
      </c>
    </row>
    <row r="28" spans="2:14">
      <c r="B28" s="51">
        <v>4</v>
      </c>
      <c r="C28" s="53">
        <f t="shared" si="8"/>
        <v>11</v>
      </c>
      <c r="D28" s="53">
        <f t="shared" si="9"/>
        <v>121</v>
      </c>
      <c r="E28" s="52">
        <f t="shared" si="10"/>
        <v>566891.52000000002</v>
      </c>
      <c r="F28" s="52">
        <v>549622.65407504002</v>
      </c>
      <c r="G28" s="65">
        <f t="shared" si="14"/>
        <v>17268.865924960002</v>
      </c>
      <c r="I28" s="51">
        <v>4</v>
      </c>
      <c r="J28" s="53">
        <f t="shared" si="11"/>
        <v>9</v>
      </c>
      <c r="K28" s="53">
        <f t="shared" si="12"/>
        <v>99</v>
      </c>
      <c r="L28" s="52">
        <f t="shared" si="13"/>
        <v>490389.73</v>
      </c>
      <c r="M28" s="66">
        <v>478778.16472303995</v>
      </c>
      <c r="N28" s="67">
        <f t="shared" si="15"/>
        <v>11611.565276960027</v>
      </c>
    </row>
    <row r="29" spans="2:14">
      <c r="B29" s="51">
        <v>5</v>
      </c>
      <c r="C29" s="53">
        <f t="shared" si="8"/>
        <v>11</v>
      </c>
      <c r="D29" s="53">
        <f t="shared" si="9"/>
        <v>110</v>
      </c>
      <c r="E29" s="52">
        <f t="shared" si="10"/>
        <v>538675.19999999995</v>
      </c>
      <c r="F29" s="52">
        <v>522976.33916527999</v>
      </c>
      <c r="G29" s="65">
        <f t="shared" si="14"/>
        <v>15698.860834719962</v>
      </c>
      <c r="I29" s="51">
        <v>5</v>
      </c>
      <c r="J29" s="53">
        <f t="shared" si="11"/>
        <v>9</v>
      </c>
      <c r="K29" s="53">
        <f t="shared" si="12"/>
        <v>90</v>
      </c>
      <c r="L29" s="52">
        <f t="shared" si="13"/>
        <v>468211.30000000005</v>
      </c>
      <c r="M29" s="66">
        <v>457655.40121391998</v>
      </c>
      <c r="N29" s="67">
        <f t="shared" si="15"/>
        <v>10555.89878608007</v>
      </c>
    </row>
    <row r="30" spans="2:14">
      <c r="B30" s="51">
        <v>6</v>
      </c>
      <c r="C30" s="53">
        <f t="shared" si="8"/>
        <v>11</v>
      </c>
      <c r="D30" s="53">
        <f t="shared" si="9"/>
        <v>99</v>
      </c>
      <c r="E30" s="52">
        <f t="shared" si="10"/>
        <v>510458.88</v>
      </c>
      <c r="F30" s="52">
        <v>496328.80385088001</v>
      </c>
      <c r="G30" s="65">
        <f t="shared" si="14"/>
        <v>14130.076149119996</v>
      </c>
      <c r="I30" s="51">
        <v>6</v>
      </c>
      <c r="J30" s="53">
        <f t="shared" si="11"/>
        <v>9</v>
      </c>
      <c r="K30" s="53">
        <f t="shared" si="12"/>
        <v>81</v>
      </c>
      <c r="L30" s="52">
        <f t="shared" si="13"/>
        <v>446032.87</v>
      </c>
      <c r="M30" s="66">
        <v>436532.6377048</v>
      </c>
      <c r="N30" s="67">
        <f t="shared" si="15"/>
        <v>9500.2322951999959</v>
      </c>
    </row>
    <row r="31" spans="2:14">
      <c r="B31" s="51">
        <v>7</v>
      </c>
      <c r="C31" s="53">
        <f t="shared" si="8"/>
        <v>11</v>
      </c>
      <c r="D31" s="53">
        <f t="shared" si="9"/>
        <v>88</v>
      </c>
      <c r="E31" s="52">
        <f t="shared" si="10"/>
        <v>482242.56</v>
      </c>
      <c r="F31" s="52">
        <v>469683.70934576006</v>
      </c>
      <c r="G31" s="65">
        <f t="shared" si="14"/>
        <v>12558.850654239941</v>
      </c>
      <c r="I31" s="51">
        <v>7</v>
      </c>
      <c r="J31" s="53">
        <f t="shared" si="11"/>
        <v>9</v>
      </c>
      <c r="K31" s="53">
        <f t="shared" si="12"/>
        <v>72</v>
      </c>
      <c r="L31" s="52">
        <f t="shared" si="13"/>
        <v>423854.44</v>
      </c>
      <c r="M31" s="66">
        <v>415411.09460032004</v>
      </c>
      <c r="N31" s="67">
        <f t="shared" si="15"/>
        <v>8443.3453996799653</v>
      </c>
    </row>
    <row r="32" spans="2:14">
      <c r="B32" s="51">
        <v>8</v>
      </c>
      <c r="C32" s="53">
        <f t="shared" si="8"/>
        <v>11</v>
      </c>
      <c r="D32" s="53">
        <f t="shared" si="9"/>
        <v>77</v>
      </c>
      <c r="E32" s="52">
        <f t="shared" si="10"/>
        <v>454026.23999999999</v>
      </c>
      <c r="F32" s="52">
        <v>443038.61484063999</v>
      </c>
      <c r="G32" s="65">
        <f t="shared" si="14"/>
        <v>10987.625159360003</v>
      </c>
      <c r="I32" s="51">
        <v>8</v>
      </c>
      <c r="J32" s="53">
        <f t="shared" si="11"/>
        <v>9</v>
      </c>
      <c r="K32" s="53">
        <f t="shared" si="12"/>
        <v>63</v>
      </c>
      <c r="L32" s="52">
        <f t="shared" si="13"/>
        <v>401676.01</v>
      </c>
      <c r="M32" s="66">
        <v>394287.11068655999</v>
      </c>
      <c r="N32" s="67">
        <f t="shared" si="15"/>
        <v>7388.8993134400225</v>
      </c>
    </row>
    <row r="33" spans="2:14">
      <c r="B33" s="51">
        <v>9</v>
      </c>
      <c r="C33" s="53">
        <f t="shared" si="8"/>
        <v>11</v>
      </c>
      <c r="D33" s="53">
        <f t="shared" si="9"/>
        <v>66</v>
      </c>
      <c r="E33" s="52">
        <f t="shared" si="10"/>
        <v>425809.92000000004</v>
      </c>
      <c r="F33" s="52">
        <v>416389.85912160005</v>
      </c>
      <c r="G33" s="65">
        <f t="shared" si="14"/>
        <v>9420.0608783999924</v>
      </c>
      <c r="I33" s="51">
        <v>9</v>
      </c>
      <c r="J33" s="53">
        <f t="shared" si="11"/>
        <v>9</v>
      </c>
      <c r="K33" s="53">
        <f t="shared" si="12"/>
        <v>54</v>
      </c>
      <c r="L33" s="52">
        <f t="shared" si="13"/>
        <v>379497.58</v>
      </c>
      <c r="M33" s="66">
        <v>373161.90636815998</v>
      </c>
      <c r="N33" s="67">
        <f t="shared" si="15"/>
        <v>6335.6736318400363</v>
      </c>
    </row>
    <row r="34" spans="2:14">
      <c r="B34" s="51">
        <v>10</v>
      </c>
      <c r="C34" s="53">
        <f t="shared" si="8"/>
        <v>11</v>
      </c>
      <c r="D34" s="53">
        <f t="shared" si="9"/>
        <v>55</v>
      </c>
      <c r="E34" s="52">
        <f t="shared" si="10"/>
        <v>397593.59999999998</v>
      </c>
      <c r="F34" s="52">
        <v>389743.54421184002</v>
      </c>
      <c r="G34" s="65">
        <f t="shared" si="14"/>
        <v>7850.0557881599525</v>
      </c>
      <c r="I34" s="51">
        <v>10</v>
      </c>
      <c r="J34" s="53">
        <f t="shared" si="11"/>
        <v>9</v>
      </c>
      <c r="K34" s="53">
        <f t="shared" si="12"/>
        <v>45</v>
      </c>
      <c r="L34" s="52">
        <f t="shared" si="13"/>
        <v>357319.15</v>
      </c>
      <c r="M34" s="66">
        <v>352041.58366831997</v>
      </c>
      <c r="N34" s="67">
        <f t="shared" si="15"/>
        <v>5277.5663316800492</v>
      </c>
    </row>
    <row r="35" spans="2:14">
      <c r="B35" s="51">
        <v>11</v>
      </c>
      <c r="C35" s="53">
        <f t="shared" si="8"/>
        <v>11</v>
      </c>
      <c r="D35" s="53">
        <f t="shared" si="9"/>
        <v>44</v>
      </c>
      <c r="E35" s="52">
        <f t="shared" si="10"/>
        <v>369377.28000000003</v>
      </c>
      <c r="F35" s="52">
        <v>363098.44970671996</v>
      </c>
      <c r="G35" s="65">
        <f t="shared" si="14"/>
        <v>6278.8302932800725</v>
      </c>
      <c r="I35" s="51">
        <v>11</v>
      </c>
      <c r="J35" s="53">
        <f t="shared" si="11"/>
        <v>9</v>
      </c>
      <c r="K35" s="53">
        <f t="shared" si="12"/>
        <v>36</v>
      </c>
      <c r="L35" s="52">
        <f t="shared" si="13"/>
        <v>335140.71999999997</v>
      </c>
      <c r="M35" s="66">
        <v>330918.8201592</v>
      </c>
      <c r="N35" s="67">
        <f t="shared" si="15"/>
        <v>4221.8998407999752</v>
      </c>
    </row>
    <row r="36" spans="2:14">
      <c r="B36" s="51">
        <v>12</v>
      </c>
      <c r="C36" s="53">
        <f t="shared" si="8"/>
        <v>11</v>
      </c>
      <c r="D36" s="53">
        <f t="shared" si="9"/>
        <v>33</v>
      </c>
      <c r="E36" s="52">
        <f t="shared" si="10"/>
        <v>341160.96000000002</v>
      </c>
      <c r="F36" s="52">
        <v>336452.13479696005</v>
      </c>
      <c r="G36" s="65">
        <f t="shared" si="14"/>
        <v>4708.8252030399744</v>
      </c>
      <c r="I36" s="51">
        <v>12</v>
      </c>
      <c r="J36" s="53">
        <f t="shared" si="11"/>
        <v>9</v>
      </c>
      <c r="K36" s="53">
        <f t="shared" si="12"/>
        <v>27</v>
      </c>
      <c r="L36" s="52">
        <f t="shared" si="13"/>
        <v>312962.29000000004</v>
      </c>
      <c r="M36" s="66">
        <v>309794.83624544</v>
      </c>
      <c r="N36" s="67">
        <f t="shared" si="15"/>
        <v>3167.4537545600324</v>
      </c>
    </row>
    <row r="37" spans="2:14">
      <c r="B37" s="51">
        <v>13</v>
      </c>
      <c r="C37" s="53">
        <f>$C$38</f>
        <v>11</v>
      </c>
      <c r="D37" s="53">
        <f>D38+$C$38</f>
        <v>22</v>
      </c>
      <c r="E37" s="52">
        <f t="shared" si="10"/>
        <v>312944.64000000001</v>
      </c>
      <c r="F37" s="52">
        <v>309804.59948255995</v>
      </c>
      <c r="G37" s="65">
        <f t="shared" si="14"/>
        <v>3140.0405174400657</v>
      </c>
      <c r="I37" s="51">
        <v>13</v>
      </c>
      <c r="J37" s="53">
        <f>$J$38</f>
        <v>9</v>
      </c>
      <c r="K37" s="53">
        <f>K38+$J$38</f>
        <v>18</v>
      </c>
      <c r="L37" s="52">
        <f t="shared" si="13"/>
        <v>290783.86</v>
      </c>
      <c r="M37" s="66">
        <v>288672.07273632003</v>
      </c>
      <c r="N37" s="67">
        <f t="shared" si="15"/>
        <v>2111.7872636799584</v>
      </c>
    </row>
    <row r="38" spans="2:14">
      <c r="B38" s="51">
        <v>14</v>
      </c>
      <c r="C38" s="68">
        <v>11</v>
      </c>
      <c r="D38" s="53">
        <f>C38</f>
        <v>11</v>
      </c>
      <c r="E38" s="52">
        <f>($E$39*D38%)+$E$39</f>
        <v>284728.32000000001</v>
      </c>
      <c r="F38" s="52">
        <v>283157.06416816002</v>
      </c>
      <c r="G38" s="65">
        <f t="shared" si="14"/>
        <v>1571.2558318399824</v>
      </c>
      <c r="I38" s="51">
        <v>14</v>
      </c>
      <c r="J38" s="68">
        <v>9</v>
      </c>
      <c r="K38" s="53">
        <f>J38</f>
        <v>9</v>
      </c>
      <c r="L38" s="52">
        <f>($L$39*K38%)+$L$39</f>
        <v>268605.43</v>
      </c>
      <c r="M38" s="66">
        <v>267549.30922719999</v>
      </c>
      <c r="N38" s="67">
        <f t="shared" si="15"/>
        <v>1056.1207728000009</v>
      </c>
    </row>
    <row r="39" spans="2:14">
      <c r="B39" s="51">
        <v>15</v>
      </c>
      <c r="C39" s="53"/>
      <c r="D39" s="53"/>
      <c r="E39" s="52">
        <v>256512</v>
      </c>
      <c r="F39" s="52">
        <v>256511.96966304001</v>
      </c>
      <c r="G39" s="65">
        <f t="shared" si="14"/>
        <v>3.0336959986016154E-2</v>
      </c>
      <c r="I39" s="51">
        <v>15</v>
      </c>
      <c r="J39" s="53"/>
      <c r="K39" s="53"/>
      <c r="L39" s="52">
        <v>246427</v>
      </c>
      <c r="M39" s="66">
        <v>246426.54571807999</v>
      </c>
      <c r="N39" s="67">
        <f t="shared" si="15"/>
        <v>0.45428192001418211</v>
      </c>
    </row>
    <row r="45" spans="2:14">
      <c r="B45" s="87" t="s">
        <v>38</v>
      </c>
      <c r="C45" s="87"/>
      <c r="D45" s="87"/>
      <c r="E45" s="87"/>
      <c r="F45" s="27"/>
      <c r="G45" s="63"/>
      <c r="I45" s="87" t="s">
        <v>40</v>
      </c>
      <c r="J45" s="87"/>
      <c r="K45" s="87"/>
      <c r="L45" s="87"/>
    </row>
    <row r="46" spans="2:14" ht="22.5">
      <c r="B46" s="14" t="s">
        <v>1</v>
      </c>
      <c r="C46" s="55" t="s">
        <v>33</v>
      </c>
      <c r="D46" s="55" t="s">
        <v>34</v>
      </c>
      <c r="E46" s="14" t="s">
        <v>43</v>
      </c>
      <c r="F46" s="56" t="s">
        <v>45</v>
      </c>
      <c r="G46" s="64" t="s">
        <v>44</v>
      </c>
      <c r="I46" s="14" t="s">
        <v>1</v>
      </c>
      <c r="J46" s="55" t="s">
        <v>33</v>
      </c>
      <c r="K46" s="55" t="s">
        <v>34</v>
      </c>
      <c r="L46" s="14" t="s">
        <v>43</v>
      </c>
      <c r="M46" s="56" t="s">
        <v>45</v>
      </c>
      <c r="N46" s="64" t="s">
        <v>44</v>
      </c>
    </row>
    <row r="47" spans="2:14">
      <c r="B47" s="51">
        <v>1</v>
      </c>
      <c r="C47" s="53">
        <f t="shared" ref="C47:C58" si="16">$C$60</f>
        <v>9</v>
      </c>
      <c r="D47" s="53">
        <f t="shared" ref="D47:D58" si="17">D48+$C$60</f>
        <v>126</v>
      </c>
      <c r="E47" s="52">
        <f t="shared" ref="E47:E59" si="18">($E$61*D47%)+$E$61</f>
        <v>534989.46</v>
      </c>
      <c r="F47" s="52">
        <v>508986.84077695996</v>
      </c>
      <c r="G47" s="65">
        <f>E47-F47</f>
        <v>26002.619223040005</v>
      </c>
      <c r="I47" s="51">
        <v>1</v>
      </c>
      <c r="J47" s="53">
        <f t="shared" ref="J47:J58" si="19">$J$60</f>
        <v>9</v>
      </c>
      <c r="K47" s="53">
        <f t="shared" ref="K47:K58" si="20">K48+$J$60</f>
        <v>126</v>
      </c>
      <c r="L47" s="52">
        <f t="shared" ref="L47:L59" si="21">($L$61*K47%)+$L$61</f>
        <v>478028.42</v>
      </c>
      <c r="M47" s="52">
        <v>444438.41896271997</v>
      </c>
      <c r="N47" s="65">
        <f>L47-M47</f>
        <v>33590.001037280017</v>
      </c>
    </row>
    <row r="48" spans="2:14">
      <c r="B48" s="51">
        <v>2</v>
      </c>
      <c r="C48" s="53">
        <f t="shared" si="16"/>
        <v>9</v>
      </c>
      <c r="D48" s="53">
        <f t="shared" si="17"/>
        <v>117</v>
      </c>
      <c r="E48" s="52">
        <f t="shared" si="18"/>
        <v>513684.57</v>
      </c>
      <c r="F48" s="52">
        <v>489145.50213983998</v>
      </c>
      <c r="G48" s="65">
        <f t="shared" ref="G48:G61" si="22">E48-F48</f>
        <v>24539.067860160023</v>
      </c>
      <c r="I48" s="51">
        <v>2</v>
      </c>
      <c r="J48" s="53">
        <f t="shared" si="19"/>
        <v>9</v>
      </c>
      <c r="K48" s="53">
        <f t="shared" si="20"/>
        <v>117</v>
      </c>
      <c r="L48" s="52">
        <f t="shared" si="21"/>
        <v>458991.89</v>
      </c>
      <c r="M48" s="52">
        <v>427118.43631184002</v>
      </c>
      <c r="N48" s="65">
        <f t="shared" ref="N48:N61" si="23">L48-M48</f>
        <v>31873.453688159992</v>
      </c>
    </row>
    <row r="49" spans="2:14">
      <c r="B49" s="51">
        <v>3</v>
      </c>
      <c r="C49" s="53">
        <f t="shared" si="16"/>
        <v>9</v>
      </c>
      <c r="D49" s="53">
        <f t="shared" si="17"/>
        <v>108</v>
      </c>
      <c r="E49" s="52">
        <f t="shared" si="18"/>
        <v>492379.68000000005</v>
      </c>
      <c r="F49" s="52">
        <v>469315.14714447997</v>
      </c>
      <c r="G49" s="65">
        <f t="shared" si="22"/>
        <v>23064.532855520083</v>
      </c>
      <c r="I49" s="51">
        <v>3</v>
      </c>
      <c r="J49" s="53">
        <f t="shared" si="19"/>
        <v>9</v>
      </c>
      <c r="K49" s="53">
        <f t="shared" si="20"/>
        <v>108</v>
      </c>
      <c r="L49" s="52">
        <f t="shared" si="21"/>
        <v>439955.36</v>
      </c>
      <c r="M49" s="52">
        <v>409803.33527952002</v>
      </c>
      <c r="N49" s="65">
        <f t="shared" si="23"/>
        <v>30152.024720479967</v>
      </c>
    </row>
    <row r="50" spans="2:14">
      <c r="B50" s="51">
        <v>4</v>
      </c>
      <c r="C50" s="53">
        <f t="shared" si="16"/>
        <v>9</v>
      </c>
      <c r="D50" s="53">
        <f t="shared" si="17"/>
        <v>99</v>
      </c>
      <c r="E50" s="52">
        <f t="shared" si="18"/>
        <v>471074.79000000004</v>
      </c>
      <c r="F50" s="52">
        <v>449487.23295839998</v>
      </c>
      <c r="G50" s="65">
        <f t="shared" si="22"/>
        <v>21587.557041600056</v>
      </c>
      <c r="I50" s="51">
        <v>4</v>
      </c>
      <c r="J50" s="53">
        <f t="shared" si="19"/>
        <v>9</v>
      </c>
      <c r="K50" s="53">
        <f t="shared" si="20"/>
        <v>99</v>
      </c>
      <c r="L50" s="52">
        <f t="shared" si="21"/>
        <v>420918.82999999996</v>
      </c>
      <c r="M50" s="52">
        <v>392487.01384256006</v>
      </c>
      <c r="N50" s="65">
        <f t="shared" si="23"/>
        <v>28431.816157439898</v>
      </c>
    </row>
    <row r="51" spans="2:14">
      <c r="B51" s="51">
        <v>5</v>
      </c>
      <c r="C51" s="53">
        <f t="shared" si="16"/>
        <v>9</v>
      </c>
      <c r="D51" s="53">
        <f t="shared" si="17"/>
        <v>90</v>
      </c>
      <c r="E51" s="52">
        <f t="shared" si="18"/>
        <v>449769.9</v>
      </c>
      <c r="F51" s="52">
        <v>429655.65755840001</v>
      </c>
      <c r="G51" s="65">
        <f t="shared" si="22"/>
        <v>20114.242441600014</v>
      </c>
      <c r="I51" s="51">
        <v>5</v>
      </c>
      <c r="J51" s="53">
        <f t="shared" si="19"/>
        <v>9</v>
      </c>
      <c r="K51" s="53">
        <f t="shared" si="20"/>
        <v>90</v>
      </c>
      <c r="L51" s="52">
        <f t="shared" si="21"/>
        <v>401882.30000000005</v>
      </c>
      <c r="M51" s="52">
        <v>375171.91281024</v>
      </c>
      <c r="N51" s="65">
        <f t="shared" si="23"/>
        <v>26710.387189760047</v>
      </c>
    </row>
    <row r="52" spans="2:14">
      <c r="B52" s="51">
        <v>6</v>
      </c>
      <c r="C52" s="53">
        <f t="shared" si="16"/>
        <v>9</v>
      </c>
      <c r="D52" s="53">
        <f t="shared" si="17"/>
        <v>81</v>
      </c>
      <c r="E52" s="52">
        <f t="shared" si="18"/>
        <v>428465.01</v>
      </c>
      <c r="F52" s="52">
        <v>409827.74337231996</v>
      </c>
      <c r="G52" s="65">
        <f t="shared" si="22"/>
        <v>18637.266627680045</v>
      </c>
      <c r="I52" s="51">
        <v>6</v>
      </c>
      <c r="J52" s="53">
        <f t="shared" si="19"/>
        <v>9</v>
      </c>
      <c r="K52" s="53">
        <f t="shared" si="20"/>
        <v>81</v>
      </c>
      <c r="L52" s="52">
        <f t="shared" si="21"/>
        <v>382845.77</v>
      </c>
      <c r="M52" s="52">
        <v>357858.03218256001</v>
      </c>
      <c r="N52" s="65">
        <f t="shared" si="23"/>
        <v>24987.737817440007</v>
      </c>
    </row>
    <row r="53" spans="2:14">
      <c r="B53" s="51">
        <v>7</v>
      </c>
      <c r="C53" s="53">
        <f t="shared" si="16"/>
        <v>9</v>
      </c>
      <c r="D53" s="53">
        <f t="shared" si="17"/>
        <v>72</v>
      </c>
      <c r="E53" s="52">
        <f t="shared" si="18"/>
        <v>407160.12</v>
      </c>
      <c r="F53" s="52">
        <v>389997.38837696001</v>
      </c>
      <c r="G53" s="65">
        <f t="shared" si="22"/>
        <v>17162.731623039988</v>
      </c>
      <c r="I53" s="51">
        <v>7</v>
      </c>
      <c r="J53" s="53">
        <f t="shared" si="19"/>
        <v>9</v>
      </c>
      <c r="K53" s="53">
        <f t="shared" si="20"/>
        <v>72</v>
      </c>
      <c r="L53" s="52">
        <f t="shared" si="21"/>
        <v>363809.24</v>
      </c>
      <c r="M53" s="52">
        <v>340541.71074559999</v>
      </c>
      <c r="N53" s="65">
        <f t="shared" si="23"/>
        <v>23267.529254399997</v>
      </c>
    </row>
    <row r="54" spans="2:14">
      <c r="B54" s="51">
        <v>8</v>
      </c>
      <c r="C54" s="53">
        <f t="shared" si="16"/>
        <v>9</v>
      </c>
      <c r="D54" s="53">
        <f t="shared" si="17"/>
        <v>63</v>
      </c>
      <c r="E54" s="52">
        <f t="shared" si="18"/>
        <v>385855.23</v>
      </c>
      <c r="F54" s="52">
        <v>370168.25378624001</v>
      </c>
      <c r="G54" s="65">
        <f t="shared" si="22"/>
        <v>15686.976213759976</v>
      </c>
      <c r="I54" s="51">
        <v>8</v>
      </c>
      <c r="J54" s="53">
        <f t="shared" si="19"/>
        <v>9</v>
      </c>
      <c r="K54" s="53">
        <f t="shared" si="20"/>
        <v>63</v>
      </c>
      <c r="L54" s="52">
        <f t="shared" si="21"/>
        <v>344772.70999999996</v>
      </c>
      <c r="M54" s="52">
        <v>323226.60971328005</v>
      </c>
      <c r="N54" s="65">
        <f t="shared" si="23"/>
        <v>21546.100286719913</v>
      </c>
    </row>
    <row r="55" spans="2:14">
      <c r="B55" s="51">
        <v>9</v>
      </c>
      <c r="C55" s="53">
        <f t="shared" si="16"/>
        <v>9</v>
      </c>
      <c r="D55" s="53">
        <f t="shared" si="17"/>
        <v>54</v>
      </c>
      <c r="E55" s="52">
        <f t="shared" si="18"/>
        <v>364550.34</v>
      </c>
      <c r="F55" s="52">
        <v>350337.89879087999</v>
      </c>
      <c r="G55" s="65">
        <f t="shared" si="22"/>
        <v>14212.441209120036</v>
      </c>
      <c r="I55" s="51">
        <v>9</v>
      </c>
      <c r="J55" s="53">
        <f t="shared" si="19"/>
        <v>9</v>
      </c>
      <c r="K55" s="53">
        <f t="shared" si="20"/>
        <v>54</v>
      </c>
      <c r="L55" s="52">
        <f t="shared" si="21"/>
        <v>325736.18</v>
      </c>
      <c r="M55" s="52">
        <v>305910.28827632003</v>
      </c>
      <c r="N55" s="65">
        <f t="shared" si="23"/>
        <v>19825.891723679961</v>
      </c>
    </row>
    <row r="56" spans="2:14">
      <c r="B56" s="51">
        <v>10</v>
      </c>
      <c r="C56" s="53">
        <f t="shared" si="16"/>
        <v>9</v>
      </c>
      <c r="D56" s="53">
        <f t="shared" si="17"/>
        <v>45</v>
      </c>
      <c r="E56" s="52">
        <f t="shared" si="18"/>
        <v>343245.45</v>
      </c>
      <c r="F56" s="52">
        <v>330507.54379552003</v>
      </c>
      <c r="G56" s="65">
        <f t="shared" si="22"/>
        <v>12737.906204479979</v>
      </c>
      <c r="I56" s="51">
        <v>10</v>
      </c>
      <c r="J56" s="53">
        <f t="shared" si="19"/>
        <v>9</v>
      </c>
      <c r="K56" s="53">
        <f t="shared" si="20"/>
        <v>45</v>
      </c>
      <c r="L56" s="52">
        <f t="shared" si="21"/>
        <v>306699.65000000002</v>
      </c>
      <c r="M56" s="52">
        <v>288593.96683936002</v>
      </c>
      <c r="N56" s="65">
        <f t="shared" si="23"/>
        <v>18105.683160640008</v>
      </c>
    </row>
    <row r="57" spans="2:14">
      <c r="B57" s="51">
        <v>11</v>
      </c>
      <c r="C57" s="53">
        <f t="shared" si="16"/>
        <v>9</v>
      </c>
      <c r="D57" s="53">
        <f t="shared" si="17"/>
        <v>36</v>
      </c>
      <c r="E57" s="52">
        <f t="shared" si="18"/>
        <v>321940.56</v>
      </c>
      <c r="F57" s="52">
        <v>310677.18880015996</v>
      </c>
      <c r="G57" s="65">
        <f t="shared" si="22"/>
        <v>11263.371199840039</v>
      </c>
      <c r="I57" s="51">
        <v>11</v>
      </c>
      <c r="J57" s="53">
        <f t="shared" si="19"/>
        <v>9</v>
      </c>
      <c r="K57" s="53">
        <f t="shared" si="20"/>
        <v>36</v>
      </c>
      <c r="L57" s="52">
        <f t="shared" si="21"/>
        <v>287663.12</v>
      </c>
      <c r="M57" s="52">
        <v>271278.86580704001</v>
      </c>
      <c r="N57" s="65">
        <f t="shared" si="23"/>
        <v>16384.254192959983</v>
      </c>
    </row>
    <row r="58" spans="2:14">
      <c r="B58" s="51">
        <v>12</v>
      </c>
      <c r="C58" s="53">
        <f t="shared" si="16"/>
        <v>9</v>
      </c>
      <c r="D58" s="53">
        <f t="shared" si="17"/>
        <v>27</v>
      </c>
      <c r="E58" s="52">
        <f t="shared" si="18"/>
        <v>300635.67</v>
      </c>
      <c r="F58" s="52">
        <v>290846.8338048</v>
      </c>
      <c r="G58" s="65">
        <f t="shared" si="22"/>
        <v>9788.8361951999832</v>
      </c>
      <c r="I58" s="51">
        <v>12</v>
      </c>
      <c r="J58" s="53">
        <f t="shared" si="19"/>
        <v>9</v>
      </c>
      <c r="K58" s="53">
        <f t="shared" si="20"/>
        <v>27</v>
      </c>
      <c r="L58" s="52">
        <f t="shared" si="21"/>
        <v>268626.59000000003</v>
      </c>
      <c r="M58" s="52">
        <v>253962.54437008</v>
      </c>
      <c r="N58" s="65">
        <f t="shared" si="23"/>
        <v>14664.04562992003</v>
      </c>
    </row>
    <row r="59" spans="2:14">
      <c r="B59" s="51">
        <v>13</v>
      </c>
      <c r="C59" s="53">
        <f>$C$60</f>
        <v>9</v>
      </c>
      <c r="D59" s="53">
        <f>D60+$C$60</f>
        <v>18</v>
      </c>
      <c r="E59" s="52">
        <f t="shared" si="18"/>
        <v>279330.78000000003</v>
      </c>
      <c r="F59" s="52">
        <v>271016.47880943998</v>
      </c>
      <c r="G59" s="65">
        <f t="shared" si="22"/>
        <v>8314.3011905600433</v>
      </c>
      <c r="I59" s="51">
        <v>13</v>
      </c>
      <c r="J59" s="53">
        <f>$J$60</f>
        <v>9</v>
      </c>
      <c r="K59" s="53">
        <f>K60+$J$60</f>
        <v>18</v>
      </c>
      <c r="L59" s="52">
        <f t="shared" si="21"/>
        <v>249590.06</v>
      </c>
      <c r="M59" s="52">
        <v>236648.66374240001</v>
      </c>
      <c r="N59" s="65">
        <f t="shared" si="23"/>
        <v>12941.39625759999</v>
      </c>
    </row>
    <row r="60" spans="2:14">
      <c r="B60" s="51">
        <v>14</v>
      </c>
      <c r="C60" s="68">
        <v>9</v>
      </c>
      <c r="D60" s="53">
        <f>C60</f>
        <v>9</v>
      </c>
      <c r="E60" s="52">
        <f>($E$61*D60%)+$E$61</f>
        <v>258025.89</v>
      </c>
      <c r="F60" s="52">
        <v>251187.34421871998</v>
      </c>
      <c r="G60" s="65">
        <f t="shared" si="22"/>
        <v>6838.5457812800305</v>
      </c>
      <c r="I60" s="51">
        <v>14</v>
      </c>
      <c r="J60" s="68">
        <v>9</v>
      </c>
      <c r="K60" s="53">
        <f>J60</f>
        <v>9</v>
      </c>
      <c r="L60" s="52">
        <f>($L$61*K60%)+$L$61</f>
        <v>230553.53</v>
      </c>
      <c r="M60" s="52">
        <v>219331.1219008</v>
      </c>
      <c r="N60" s="65">
        <f t="shared" si="23"/>
        <v>11222.408099199994</v>
      </c>
    </row>
    <row r="61" spans="2:14">
      <c r="B61" s="51">
        <v>15</v>
      </c>
      <c r="C61" s="53"/>
      <c r="D61" s="53"/>
      <c r="E61" s="52">
        <v>236721</v>
      </c>
      <c r="F61" s="52">
        <v>236720.66761616</v>
      </c>
      <c r="G61" s="65">
        <f t="shared" si="22"/>
        <v>0.33238383999560028</v>
      </c>
      <c r="I61" s="51">
        <v>15</v>
      </c>
      <c r="J61" s="53"/>
      <c r="K61" s="53"/>
      <c r="L61" s="52">
        <v>211517</v>
      </c>
      <c r="M61" s="52">
        <v>211516.87099088001</v>
      </c>
      <c r="N61" s="65">
        <f t="shared" si="23"/>
        <v>0.12900911999167874</v>
      </c>
    </row>
  </sheetData>
  <mergeCells count="6">
    <mergeCell ref="B3:E3"/>
    <mergeCell ref="I3:L3"/>
    <mergeCell ref="B23:E23"/>
    <mergeCell ref="I23:L23"/>
    <mergeCell ref="B45:E45"/>
    <mergeCell ref="I45:L45"/>
  </mergeCells>
  <pageMargins left="0.7" right="0.7" top="0.75" bottom="0.75" header="0.3" footer="0.3"/>
  <pageSetup paperSize="14" scale="54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2C15375A-85F2-42C2-82E0-26EB2B68F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AC287-1EF8-4C8E-93E5-D3D9E16BC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4D86A-CDFA-4C92-AABC-A166DD60FDF0}">
  <ds:schemaRefs>
    <ds:schemaRef ds:uri="http://purl.org/dc/terms/"/>
    <ds:schemaRef ds:uri="159f4b2a-2ef4-4204-8e0c-d7a60d379aa6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51e8cc5-4e1a-4e8a-8237-4b058d48893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2024</vt:lpstr>
      <vt:lpstr>PORCENTAJES</vt:lpstr>
      <vt:lpstr>Hoja2</vt:lpstr>
      <vt:lpstr>AJUSTADA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Temuco</dc:creator>
  <cp:lastModifiedBy>Daniel Cesar Hernandez Campos </cp:lastModifiedBy>
  <cp:lastPrinted>2024-01-05T17:47:08Z</cp:lastPrinted>
  <dcterms:created xsi:type="dcterms:W3CDTF">2011-11-11T21:09:36Z</dcterms:created>
  <dcterms:modified xsi:type="dcterms:W3CDTF">2024-03-05T14:22:30Z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