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.hernandez\OneDrive - I MUNICIPALIDAD DE TEMUCO\newtransparencia\d_personal\2023\"/>
    </mc:Choice>
  </mc:AlternateContent>
  <bookViews>
    <workbookView xWindow="0" yWindow="0" windowWidth="28800" windowHeight="12000"/>
  </bookViews>
  <sheets>
    <sheet name="TABLA REMUN.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7" i="1" l="1"/>
  <c r="R87" i="1"/>
  <c r="L87" i="1"/>
  <c r="O87" i="1" s="1"/>
  <c r="Q87" i="1" s="1"/>
  <c r="J87" i="1"/>
  <c r="S86" i="1"/>
  <c r="R86" i="1"/>
  <c r="L86" i="1"/>
  <c r="J86" i="1"/>
  <c r="O86" i="1" s="1"/>
  <c r="Q86" i="1" s="1"/>
  <c r="S85" i="1"/>
  <c r="R85" i="1"/>
  <c r="L85" i="1"/>
  <c r="J85" i="1"/>
  <c r="O85" i="1" s="1"/>
  <c r="Q85" i="1" s="1"/>
  <c r="S84" i="1"/>
  <c r="R84" i="1"/>
  <c r="O84" i="1"/>
  <c r="Q84" i="1" s="1"/>
  <c r="L84" i="1"/>
  <c r="J84" i="1"/>
  <c r="S83" i="1"/>
  <c r="R83" i="1"/>
  <c r="L83" i="1"/>
  <c r="O83" i="1" s="1"/>
  <c r="Q83" i="1" s="1"/>
  <c r="J83" i="1"/>
  <c r="S82" i="1"/>
  <c r="R82" i="1"/>
  <c r="L82" i="1"/>
  <c r="J82" i="1"/>
  <c r="O82" i="1" s="1"/>
  <c r="Q82" i="1" s="1"/>
  <c r="S81" i="1"/>
  <c r="R81" i="1"/>
  <c r="L81" i="1"/>
  <c r="J81" i="1"/>
  <c r="O81" i="1" s="1"/>
  <c r="Q81" i="1" s="1"/>
  <c r="S80" i="1"/>
  <c r="R80" i="1"/>
  <c r="O80" i="1"/>
  <c r="Q80" i="1" s="1"/>
  <c r="L80" i="1"/>
  <c r="J80" i="1"/>
  <c r="S74" i="1"/>
  <c r="R74" i="1"/>
  <c r="L74" i="1"/>
  <c r="O74" i="1" s="1"/>
  <c r="Q74" i="1" s="1"/>
  <c r="J74" i="1"/>
  <c r="S73" i="1"/>
  <c r="R73" i="1"/>
  <c r="L73" i="1"/>
  <c r="J73" i="1"/>
  <c r="O73" i="1" s="1"/>
  <c r="Q73" i="1" s="1"/>
  <c r="S72" i="1"/>
  <c r="R72" i="1"/>
  <c r="L72" i="1"/>
  <c r="J72" i="1"/>
  <c r="O72" i="1" s="1"/>
  <c r="Q72" i="1" s="1"/>
  <c r="S71" i="1"/>
  <c r="R71" i="1"/>
  <c r="O71" i="1"/>
  <c r="Q71" i="1" s="1"/>
  <c r="L71" i="1"/>
  <c r="J71" i="1"/>
  <c r="S70" i="1"/>
  <c r="R70" i="1"/>
  <c r="L70" i="1"/>
  <c r="O70" i="1" s="1"/>
  <c r="Q70" i="1" s="1"/>
  <c r="J70" i="1"/>
  <c r="S69" i="1"/>
  <c r="R69" i="1"/>
  <c r="L69" i="1"/>
  <c r="J69" i="1"/>
  <c r="O69" i="1" s="1"/>
  <c r="Q69" i="1" s="1"/>
  <c r="S68" i="1"/>
  <c r="R68" i="1"/>
  <c r="L68" i="1"/>
  <c r="J68" i="1"/>
  <c r="O68" i="1" s="1"/>
  <c r="Q68" i="1" s="1"/>
  <c r="S67" i="1"/>
  <c r="R67" i="1"/>
  <c r="O67" i="1"/>
  <c r="Q67" i="1" s="1"/>
  <c r="L67" i="1"/>
  <c r="J67" i="1"/>
  <c r="S65" i="1"/>
  <c r="R65" i="1"/>
  <c r="L65" i="1"/>
  <c r="O65" i="1" s="1"/>
  <c r="Q65" i="1" s="1"/>
  <c r="J65" i="1"/>
  <c r="S64" i="1"/>
  <c r="R64" i="1"/>
  <c r="L64" i="1"/>
  <c r="J64" i="1"/>
  <c r="O64" i="1" s="1"/>
  <c r="Q64" i="1" s="1"/>
  <c r="S63" i="1"/>
  <c r="R63" i="1"/>
  <c r="L63" i="1"/>
  <c r="J63" i="1"/>
  <c r="O63" i="1" s="1"/>
  <c r="Q63" i="1" s="1"/>
  <c r="S62" i="1"/>
  <c r="R62" i="1"/>
  <c r="O62" i="1"/>
  <c r="Q62" i="1" s="1"/>
  <c r="L62" i="1"/>
  <c r="J62" i="1"/>
  <c r="S61" i="1"/>
  <c r="R61" i="1"/>
  <c r="L61" i="1"/>
  <c r="O61" i="1" s="1"/>
  <c r="Q61" i="1" s="1"/>
  <c r="J61" i="1"/>
  <c r="S60" i="1"/>
  <c r="R60" i="1"/>
  <c r="L60" i="1"/>
  <c r="J60" i="1"/>
  <c r="O60" i="1" s="1"/>
  <c r="Q60" i="1" s="1"/>
  <c r="S59" i="1"/>
  <c r="R59" i="1"/>
  <c r="L59" i="1"/>
  <c r="J59" i="1"/>
  <c r="O59" i="1" s="1"/>
  <c r="Q59" i="1" s="1"/>
  <c r="S58" i="1"/>
  <c r="R58" i="1"/>
  <c r="O58" i="1"/>
  <c r="Q58" i="1" s="1"/>
  <c r="L58" i="1"/>
  <c r="J58" i="1"/>
  <c r="S57" i="1"/>
  <c r="R57" i="1"/>
  <c r="L57" i="1"/>
  <c r="O57" i="1" s="1"/>
  <c r="Q57" i="1" s="1"/>
  <c r="J57" i="1"/>
  <c r="S56" i="1"/>
  <c r="R56" i="1"/>
  <c r="L56" i="1"/>
  <c r="J56" i="1"/>
  <c r="O56" i="1" s="1"/>
  <c r="Q56" i="1" s="1"/>
  <c r="S50" i="1"/>
  <c r="R50" i="1"/>
  <c r="L50" i="1"/>
  <c r="J50" i="1"/>
  <c r="O50" i="1" s="1"/>
  <c r="Q50" i="1" s="1"/>
  <c r="S49" i="1"/>
  <c r="R49" i="1"/>
  <c r="O49" i="1"/>
  <c r="Q49" i="1" s="1"/>
  <c r="L49" i="1"/>
  <c r="J49" i="1"/>
  <c r="S48" i="1"/>
  <c r="R48" i="1"/>
  <c r="L48" i="1"/>
  <c r="O48" i="1" s="1"/>
  <c r="Q48" i="1" s="1"/>
  <c r="J48" i="1"/>
  <c r="S47" i="1"/>
  <c r="R47" i="1"/>
  <c r="L47" i="1"/>
  <c r="J47" i="1"/>
  <c r="O47" i="1" s="1"/>
  <c r="Q47" i="1" s="1"/>
  <c r="S46" i="1"/>
  <c r="R46" i="1"/>
  <c r="L46" i="1"/>
  <c r="J46" i="1"/>
  <c r="O46" i="1" s="1"/>
  <c r="Q46" i="1" s="1"/>
  <c r="S44" i="1"/>
  <c r="R44" i="1"/>
  <c r="O44" i="1"/>
  <c r="Q44" i="1" s="1"/>
  <c r="L44" i="1"/>
  <c r="J44" i="1"/>
  <c r="S43" i="1"/>
  <c r="R43" i="1"/>
  <c r="L43" i="1"/>
  <c r="O43" i="1" s="1"/>
  <c r="Q43" i="1" s="1"/>
  <c r="J43" i="1"/>
  <c r="S42" i="1"/>
  <c r="R42" i="1"/>
  <c r="L42" i="1"/>
  <c r="J42" i="1"/>
  <c r="O42" i="1" s="1"/>
  <c r="Q42" i="1" s="1"/>
  <c r="S41" i="1"/>
  <c r="R41" i="1"/>
  <c r="L41" i="1"/>
  <c r="J41" i="1"/>
  <c r="O41" i="1" s="1"/>
  <c r="Q41" i="1" s="1"/>
  <c r="S40" i="1"/>
  <c r="R40" i="1"/>
  <c r="O40" i="1"/>
  <c r="Q40" i="1" s="1"/>
  <c r="L40" i="1"/>
  <c r="J40" i="1"/>
  <c r="S39" i="1"/>
  <c r="R39" i="1"/>
  <c r="L39" i="1"/>
  <c r="O39" i="1" s="1"/>
  <c r="Q39" i="1" s="1"/>
  <c r="J39" i="1"/>
  <c r="S38" i="1"/>
  <c r="R38" i="1"/>
  <c r="L38" i="1"/>
  <c r="J38" i="1"/>
  <c r="O38" i="1" s="1"/>
  <c r="Q38" i="1" s="1"/>
  <c r="S36" i="1"/>
  <c r="R36" i="1"/>
  <c r="L36" i="1"/>
  <c r="J36" i="1"/>
  <c r="O36" i="1" s="1"/>
  <c r="Q36" i="1" s="1"/>
  <c r="S35" i="1"/>
  <c r="R35" i="1"/>
  <c r="O35" i="1"/>
  <c r="Q35" i="1" s="1"/>
  <c r="L35" i="1"/>
  <c r="J35" i="1"/>
  <c r="S34" i="1"/>
  <c r="R34" i="1"/>
  <c r="L34" i="1"/>
  <c r="O34" i="1" s="1"/>
  <c r="Q34" i="1" s="1"/>
  <c r="J34" i="1"/>
  <c r="S33" i="1"/>
  <c r="R33" i="1"/>
  <c r="L33" i="1"/>
  <c r="J33" i="1"/>
  <c r="O33" i="1" s="1"/>
  <c r="Q33" i="1" s="1"/>
  <c r="S32" i="1"/>
  <c r="R32" i="1"/>
  <c r="L32" i="1"/>
  <c r="J32" i="1"/>
  <c r="O32" i="1" s="1"/>
  <c r="Q32" i="1" s="1"/>
  <c r="S26" i="1"/>
  <c r="R26" i="1"/>
  <c r="O26" i="1"/>
  <c r="Q26" i="1" s="1"/>
  <c r="L26" i="1"/>
  <c r="J26" i="1"/>
  <c r="S25" i="1"/>
  <c r="R25" i="1"/>
  <c r="L25" i="1"/>
  <c r="O25" i="1" s="1"/>
  <c r="Q25" i="1" s="1"/>
  <c r="J25" i="1"/>
  <c r="S24" i="1"/>
  <c r="R24" i="1"/>
  <c r="L24" i="1"/>
  <c r="J24" i="1"/>
  <c r="O24" i="1" s="1"/>
  <c r="Q24" i="1" s="1"/>
  <c r="S23" i="1"/>
  <c r="R23" i="1"/>
  <c r="L23" i="1"/>
  <c r="J23" i="1"/>
  <c r="O23" i="1" s="1"/>
  <c r="Q23" i="1" s="1"/>
  <c r="S22" i="1"/>
  <c r="R22" i="1"/>
  <c r="O22" i="1"/>
  <c r="Q22" i="1" s="1"/>
  <c r="L22" i="1"/>
  <c r="J22" i="1"/>
  <c r="S20" i="1"/>
  <c r="R20" i="1"/>
  <c r="L20" i="1"/>
  <c r="O20" i="1" s="1"/>
  <c r="Q20" i="1" s="1"/>
  <c r="J20" i="1"/>
  <c r="S19" i="1"/>
  <c r="R19" i="1"/>
  <c r="L19" i="1"/>
  <c r="J19" i="1"/>
  <c r="O19" i="1" s="1"/>
  <c r="Q19" i="1" s="1"/>
  <c r="S18" i="1"/>
  <c r="R18" i="1"/>
  <c r="L18" i="1"/>
  <c r="J18" i="1"/>
  <c r="O18" i="1" s="1"/>
  <c r="Q18" i="1" s="1"/>
  <c r="S17" i="1"/>
  <c r="R17" i="1"/>
  <c r="O17" i="1"/>
  <c r="Q17" i="1" s="1"/>
  <c r="L17" i="1"/>
  <c r="J17" i="1"/>
  <c r="S16" i="1"/>
  <c r="R16" i="1"/>
  <c r="L16" i="1"/>
  <c r="O16" i="1" s="1"/>
  <c r="Q16" i="1" s="1"/>
  <c r="J16" i="1"/>
  <c r="S15" i="1"/>
  <c r="R15" i="1"/>
  <c r="L15" i="1"/>
  <c r="J15" i="1"/>
  <c r="O15" i="1" s="1"/>
  <c r="Q15" i="1" s="1"/>
  <c r="S14" i="1"/>
  <c r="R14" i="1"/>
  <c r="L14" i="1"/>
  <c r="J14" i="1"/>
  <c r="O14" i="1" s="1"/>
  <c r="Q14" i="1" s="1"/>
  <c r="S12" i="1"/>
  <c r="R12" i="1"/>
  <c r="O12" i="1"/>
  <c r="Q12" i="1" s="1"/>
  <c r="L12" i="1"/>
  <c r="J12" i="1"/>
  <c r="S11" i="1"/>
  <c r="R11" i="1"/>
  <c r="L11" i="1"/>
  <c r="O11" i="1" s="1"/>
  <c r="Q11" i="1" s="1"/>
  <c r="J11" i="1"/>
  <c r="S10" i="1"/>
  <c r="R10" i="1"/>
  <c r="L10" i="1"/>
  <c r="J10" i="1"/>
  <c r="O10" i="1" s="1"/>
  <c r="Q10" i="1" s="1"/>
  <c r="S9" i="1"/>
  <c r="R9" i="1"/>
  <c r="L9" i="1"/>
  <c r="J9" i="1"/>
  <c r="O9" i="1" s="1"/>
  <c r="Q9" i="1" s="1"/>
  <c r="S8" i="1"/>
  <c r="R8" i="1"/>
  <c r="O8" i="1"/>
  <c r="Q8" i="1" s="1"/>
  <c r="L8" i="1"/>
  <c r="J8" i="1"/>
  <c r="L6" i="1"/>
  <c r="J6" i="1"/>
  <c r="E6" i="1"/>
  <c r="O6" i="1" s="1"/>
  <c r="Q6" i="1" s="1"/>
  <c r="L5" i="1"/>
  <c r="O5" i="1" s="1"/>
  <c r="Q5" i="1" s="1"/>
  <c r="J5" i="1"/>
  <c r="E5" i="1"/>
</calcChain>
</file>

<file path=xl/sharedStrings.xml><?xml version="1.0" encoding="utf-8"?>
<sst xmlns="http://schemas.openxmlformats.org/spreadsheetml/2006/main" count="303" uniqueCount="45">
  <si>
    <t>Planta</t>
  </si>
  <si>
    <t>Gr.</t>
  </si>
  <si>
    <t>Sueldo Base</t>
  </si>
  <si>
    <t>LEY 20.033</t>
  </si>
  <si>
    <t>Asignación Municipal</t>
  </si>
  <si>
    <t>Ley 18.717</t>
  </si>
  <si>
    <t>Ley 18.566</t>
  </si>
  <si>
    <t>Ley 18.675 Art 10</t>
  </si>
  <si>
    <t>Zona</t>
  </si>
  <si>
    <t>Ley 19.529 Art 1</t>
  </si>
  <si>
    <t>Incremento</t>
  </si>
  <si>
    <t>Asignación Profesional</t>
  </si>
  <si>
    <t xml:space="preserve">TOTAL HABER </t>
  </si>
  <si>
    <t>PMG Mensual</t>
  </si>
  <si>
    <t>TOTAL HABER FUNCIONARIO</t>
  </si>
  <si>
    <t>Horas Normales 25%</t>
  </si>
  <si>
    <t>Horas Festivas 50%</t>
  </si>
  <si>
    <t>OTROS</t>
  </si>
  <si>
    <t>ALCALDE</t>
  </si>
  <si>
    <t>-</t>
  </si>
  <si>
    <t>PERDIDA DE CAJA</t>
  </si>
  <si>
    <t xml:space="preserve">1a Cat 15% Gr.31° EUS            </t>
  </si>
  <si>
    <t xml:space="preserve">2a Cat 10% Gr.31° EUS             </t>
  </si>
  <si>
    <t>DIRECTIVOS</t>
  </si>
  <si>
    <t xml:space="preserve">3a Cat  5% Gr.31°  EUS             </t>
  </si>
  <si>
    <t>MOVILIZACION</t>
  </si>
  <si>
    <t xml:space="preserve">1a Cat 40% Gr.31° EUS            </t>
  </si>
  <si>
    <t xml:space="preserve">2a Cat 35% Gr.31° EUS            </t>
  </si>
  <si>
    <t>PROFESIONALES</t>
  </si>
  <si>
    <t xml:space="preserve">3a Cat 30% Gr.31°  EUS           </t>
  </si>
  <si>
    <t>VIATICOS</t>
  </si>
  <si>
    <t>100% *</t>
  </si>
  <si>
    <t>1 NJ al 5 NJ</t>
  </si>
  <si>
    <t>6 NJ al 11 NJ</t>
  </si>
  <si>
    <t>12 NJ al 20 NJ</t>
  </si>
  <si>
    <t>JEFATURAS</t>
  </si>
  <si>
    <t>Asignación Dir-Jef</t>
  </si>
  <si>
    <t>TECNICOS</t>
  </si>
  <si>
    <t>ADMINISTRATIVOS</t>
  </si>
  <si>
    <t>AUXILIARES</t>
  </si>
  <si>
    <t>Reajuste Ley 21.526</t>
  </si>
  <si>
    <t>TABLAS DE REMUNERACIONES A CONTAR DE DICIEMBRE 2022 A NOVIEMBRE 2023 - DIRECTIVOS-PROFESIONALES-JEFATURAS CON ASIGNACIÓN PROFESIONAL - EXPRESADA EN PESOS</t>
  </si>
  <si>
    <t>TABLAS DE REMUNERACIONES A CONTAR DE DICIEMBRE 2022 A NOVIEMBRE 2023 - DIRECTIVOS-PROFESIONALES-JEFATURAS CON ASIGNACIÓN DIRECTIVA-JEFATURAS - EXPRESADA EN PESOS</t>
  </si>
  <si>
    <t>TABLAS DE REMUNERACIONES A CONTAR DE DICIEMBRE 2022 A NOVIEMBRE 2023 - TECNICOS-ADMINISTRATIVOS - EXPRESADA EN PESOS</t>
  </si>
  <si>
    <t>TABLA DE REMUNERACIONES A CONTAR DE DICIEMBRE 2022 A NOVIEMBRE 2023 - AUXILIARES - EXPRESADA EN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</si>
</sst>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u/>
      <sz val="8"/>
      <color theme="1"/>
      <name val="Arial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2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left"/>
    </xf>
    <xf numFmtId="0" fontId="6" fillId="2" borderId="0" xfId="0" applyFont="1" applyFill="1" applyBorder="1"/>
    <xf numFmtId="3" fontId="9" fillId="2" borderId="6" xfId="1" applyNumberFormat="1" applyFont="1" applyFill="1" applyBorder="1"/>
    <xf numFmtId="0" fontId="6" fillId="0" borderId="1" xfId="0" applyFont="1" applyFill="1" applyBorder="1" applyAlignment="1">
      <alignment horizontal="left" vertical="center"/>
    </xf>
    <xf numFmtId="0" fontId="10" fillId="2" borderId="5" xfId="1" applyNumberFormat="1" applyFont="1" applyFill="1" applyBorder="1" applyAlignment="1">
      <alignment horizontal="left"/>
    </xf>
    <xf numFmtId="0" fontId="6" fillId="2" borderId="6" xfId="0" applyFont="1" applyFill="1" applyBorder="1"/>
    <xf numFmtId="0" fontId="8" fillId="2" borderId="5" xfId="0" applyFont="1" applyFill="1" applyBorder="1"/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6" fillId="2" borderId="5" xfId="0" applyFont="1" applyFill="1" applyBorder="1"/>
    <xf numFmtId="9" fontId="11" fillId="2" borderId="0" xfId="1" applyNumberFormat="1" applyFont="1" applyFill="1" applyBorder="1" applyAlignment="1">
      <alignment horizontal="center"/>
    </xf>
    <xf numFmtId="9" fontId="11" fillId="2" borderId="6" xfId="1" applyNumberFormat="1" applyFont="1" applyFill="1" applyBorder="1" applyAlignment="1">
      <alignment horizontal="center"/>
    </xf>
    <xf numFmtId="0" fontId="9" fillId="2" borderId="5" xfId="1" applyFont="1" applyFill="1" applyBorder="1"/>
    <xf numFmtId="3" fontId="9" fillId="2" borderId="0" xfId="2" applyNumberFormat="1" applyFont="1" applyFill="1" applyBorder="1"/>
    <xf numFmtId="3" fontId="9" fillId="2" borderId="6" xfId="2" applyNumberFormat="1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3" fontId="0" fillId="0" borderId="0" xfId="0" applyNumberFormat="1"/>
    <xf numFmtId="0" fontId="6" fillId="2" borderId="0" xfId="0" applyFont="1" applyFill="1"/>
    <xf numFmtId="0" fontId="6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right" vertical="center"/>
    </xf>
    <xf numFmtId="0" fontId="6" fillId="0" borderId="0" xfId="0" applyFont="1" applyFill="1"/>
    <xf numFmtId="9" fontId="1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0" fillId="0" borderId="0" xfId="0" applyFill="1"/>
    <xf numFmtId="0" fontId="9" fillId="0" borderId="0" xfId="1" applyFont="1" applyFill="1" applyBorder="1" applyAlignment="1">
      <alignment horizontal="left"/>
    </xf>
    <xf numFmtId="0" fontId="6" fillId="0" borderId="0" xfId="0" applyFont="1" applyFill="1" applyBorder="1"/>
    <xf numFmtId="3" fontId="9" fillId="0" borderId="0" xfId="1" applyNumberFormat="1" applyFont="1" applyFill="1" applyBorder="1"/>
    <xf numFmtId="0" fontId="3" fillId="0" borderId="0" xfId="0" applyFont="1" applyFill="1"/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8"/>
  <sheetViews>
    <sheetView tabSelected="1" workbookViewId="0">
      <selection activeCell="B78" sqref="B78"/>
    </sheetView>
  </sheetViews>
  <sheetFormatPr baseColWidth="10" defaultRowHeight="15" x14ac:dyDescent="0.25"/>
  <cols>
    <col min="1" max="1" width="3" customWidth="1"/>
    <col min="2" max="2" width="14.28515625" bestFit="1" customWidth="1"/>
    <col min="3" max="3" width="3.28515625" bestFit="1" customWidth="1"/>
    <col min="4" max="4" width="10.7109375" bestFit="1" customWidth="1"/>
    <col min="5" max="5" width="9" bestFit="1" customWidth="1"/>
    <col min="6" max="6" width="9.7109375" bestFit="1" customWidth="1"/>
    <col min="7" max="9" width="9" bestFit="1" customWidth="1"/>
    <col min="10" max="10" width="6.5703125" bestFit="1" customWidth="1"/>
    <col min="11" max="11" width="9" bestFit="1" customWidth="1"/>
    <col min="12" max="12" width="10.140625" bestFit="1" customWidth="1"/>
    <col min="13" max="13" width="10" bestFit="1" customWidth="1"/>
    <col min="14" max="14" width="10" customWidth="1"/>
    <col min="15" max="15" width="7.85546875" bestFit="1" customWidth="1"/>
    <col min="16" max="16" width="7.7109375" style="49" bestFit="1" customWidth="1"/>
    <col min="17" max="17" width="11.28515625" bestFit="1" customWidth="1"/>
    <col min="18" max="18" width="8.5703125" bestFit="1" customWidth="1"/>
    <col min="19" max="19" width="7.5703125" bestFit="1" customWidth="1"/>
    <col min="20" max="20" width="3.28515625" bestFit="1" customWidth="1"/>
    <col min="21" max="21" width="4.42578125" customWidth="1"/>
    <col min="22" max="22" width="24.140625" bestFit="1" customWidth="1"/>
    <col min="23" max="23" width="6.5703125" bestFit="1" customWidth="1"/>
    <col min="24" max="24" width="6.42578125" bestFit="1" customWidth="1"/>
  </cols>
  <sheetData>
    <row r="1" spans="1:24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2"/>
      <c r="R1" s="3"/>
      <c r="S1" s="3"/>
      <c r="T1" s="3"/>
    </row>
    <row r="2" spans="1:24" x14ac:dyDescent="0.25">
      <c r="A2" s="1"/>
      <c r="B2" s="58" t="s">
        <v>41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V2" s="46"/>
    </row>
    <row r="3" spans="1:24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3"/>
      <c r="Q3" s="2"/>
      <c r="R3" s="3"/>
      <c r="S3" s="3"/>
      <c r="T3" s="3"/>
    </row>
    <row r="4" spans="1:24" ht="33.75" x14ac:dyDescent="0.25">
      <c r="A4" s="1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40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6" t="s">
        <v>1</v>
      </c>
      <c r="V4" s="59" t="s">
        <v>17</v>
      </c>
      <c r="W4" s="60"/>
      <c r="X4" s="61"/>
    </row>
    <row r="5" spans="1:24" x14ac:dyDescent="0.25">
      <c r="A5" s="1"/>
      <c r="B5" s="7" t="s">
        <v>18</v>
      </c>
      <c r="C5" s="8">
        <v>1</v>
      </c>
      <c r="D5" s="9">
        <v>704793</v>
      </c>
      <c r="E5" s="10">
        <f>D5+F5</f>
        <v>3322489</v>
      </c>
      <c r="F5" s="9">
        <v>2617696</v>
      </c>
      <c r="G5" s="9">
        <v>21787</v>
      </c>
      <c r="H5" s="9">
        <v>105991</v>
      </c>
      <c r="I5" s="9">
        <v>233967</v>
      </c>
      <c r="J5" s="10">
        <f>D5*0.21</f>
        <v>148006.53</v>
      </c>
      <c r="K5" s="10" t="s">
        <v>19</v>
      </c>
      <c r="L5" s="10">
        <f>D5*0.215</f>
        <v>151530.495</v>
      </c>
      <c r="M5" s="10" t="s">
        <v>19</v>
      </c>
      <c r="N5" s="10">
        <v>264000</v>
      </c>
      <c r="O5" s="11">
        <f>SUM(D5:N5)</f>
        <v>7570260.0250000004</v>
      </c>
      <c r="P5" s="10">
        <v>772739.51266666653</v>
      </c>
      <c r="Q5" s="11">
        <f>SUM(O5+P5)</f>
        <v>8342999.5376666673</v>
      </c>
      <c r="R5" s="10" t="s">
        <v>19</v>
      </c>
      <c r="S5" s="10" t="s">
        <v>19</v>
      </c>
      <c r="T5" s="8">
        <v>1</v>
      </c>
      <c r="V5" s="12" t="s">
        <v>20</v>
      </c>
      <c r="W5" s="13"/>
      <c r="X5" s="14"/>
    </row>
    <row r="6" spans="1:24" x14ac:dyDescent="0.25">
      <c r="A6" s="1"/>
      <c r="B6" s="7" t="s">
        <v>18</v>
      </c>
      <c r="C6" s="15">
        <v>2</v>
      </c>
      <c r="D6" s="9">
        <v>665211</v>
      </c>
      <c r="E6" s="10">
        <f>D6+F6</f>
        <v>3169585</v>
      </c>
      <c r="F6" s="9">
        <v>2504374</v>
      </c>
      <c r="G6" s="9">
        <v>21787</v>
      </c>
      <c r="H6" s="9">
        <v>109346</v>
      </c>
      <c r="I6" s="9">
        <v>240433</v>
      </c>
      <c r="J6" s="10">
        <f>D6*0.21</f>
        <v>139694.31</v>
      </c>
      <c r="K6" s="10" t="s">
        <v>19</v>
      </c>
      <c r="L6" s="10">
        <f>D6*0.215</f>
        <v>143020.36499999999</v>
      </c>
      <c r="M6" s="10" t="s">
        <v>19</v>
      </c>
      <c r="N6" s="10">
        <v>264000</v>
      </c>
      <c r="O6" s="11">
        <f t="shared" ref="O6:O26" si="0">SUM(D6:N6)</f>
        <v>7257450.6749999998</v>
      </c>
      <c r="P6" s="10">
        <v>746722.67083333328</v>
      </c>
      <c r="Q6" s="11">
        <f t="shared" ref="Q6:Q26" si="1">SUM(O6+P6)</f>
        <v>8004173.3458333332</v>
      </c>
      <c r="R6" s="10" t="s">
        <v>19</v>
      </c>
      <c r="S6" s="10" t="s">
        <v>19</v>
      </c>
      <c r="T6" s="15">
        <v>2</v>
      </c>
      <c r="V6" s="16" t="s">
        <v>21</v>
      </c>
      <c r="W6" s="17"/>
      <c r="X6" s="18">
        <v>18280.95</v>
      </c>
    </row>
    <row r="7" spans="1:24" x14ac:dyDescent="0.25">
      <c r="A7" s="1"/>
      <c r="B7" s="23"/>
      <c r="C7" s="24"/>
      <c r="D7" s="48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  <c r="P7" s="47"/>
      <c r="Q7" s="26"/>
      <c r="R7" s="25"/>
      <c r="S7" s="25"/>
      <c r="T7" s="24"/>
      <c r="V7" s="16" t="s">
        <v>22</v>
      </c>
      <c r="W7" s="17"/>
      <c r="X7" s="18">
        <v>12187.3</v>
      </c>
    </row>
    <row r="8" spans="1:24" x14ac:dyDescent="0.25">
      <c r="A8" s="1"/>
      <c r="B8" s="19" t="s">
        <v>23</v>
      </c>
      <c r="C8" s="8">
        <v>4</v>
      </c>
      <c r="D8" s="9">
        <v>662616</v>
      </c>
      <c r="E8" s="10" t="s">
        <v>19</v>
      </c>
      <c r="F8" s="9">
        <v>2003606</v>
      </c>
      <c r="G8" s="9">
        <v>21787</v>
      </c>
      <c r="H8" s="9">
        <v>112685</v>
      </c>
      <c r="I8" s="9">
        <v>246935</v>
      </c>
      <c r="J8" s="10">
        <f>D8*0.21</f>
        <v>139149.35999999999</v>
      </c>
      <c r="K8" s="9">
        <v>29887</v>
      </c>
      <c r="L8" s="10">
        <f>D8*0.215</f>
        <v>142462.44</v>
      </c>
      <c r="M8" s="9">
        <v>530088</v>
      </c>
      <c r="N8" s="10">
        <v>264000</v>
      </c>
      <c r="O8" s="11">
        <f t="shared" si="0"/>
        <v>4153215.8</v>
      </c>
      <c r="P8" s="9">
        <v>720471.25399999972</v>
      </c>
      <c r="Q8" s="11">
        <f t="shared" si="1"/>
        <v>4873687.0539999995</v>
      </c>
      <c r="R8" s="10">
        <f>(D8+F8+N8)/190*1.25</f>
        <v>19277.776315789473</v>
      </c>
      <c r="S8" s="10">
        <f>(D8+F8+N8)/190*1.5</f>
        <v>23133.331578947371</v>
      </c>
      <c r="T8" s="8">
        <v>4</v>
      </c>
      <c r="V8" s="16" t="s">
        <v>24</v>
      </c>
      <c r="W8" s="17"/>
      <c r="X8" s="18">
        <v>6093.65</v>
      </c>
    </row>
    <row r="9" spans="1:24" x14ac:dyDescent="0.25">
      <c r="A9" s="1"/>
      <c r="B9" s="19" t="s">
        <v>23</v>
      </c>
      <c r="C9" s="8">
        <v>5</v>
      </c>
      <c r="D9" s="9">
        <v>625132</v>
      </c>
      <c r="E9" s="10" t="s">
        <v>19</v>
      </c>
      <c r="F9" s="9">
        <v>1722052</v>
      </c>
      <c r="G9" s="9">
        <v>21787</v>
      </c>
      <c r="H9" s="9">
        <v>115633</v>
      </c>
      <c r="I9" s="9">
        <v>252571</v>
      </c>
      <c r="J9" s="10">
        <f>D9*0.21</f>
        <v>131277.72</v>
      </c>
      <c r="K9" s="9">
        <v>29887</v>
      </c>
      <c r="L9" s="10">
        <f t="shared" ref="L9:L26" si="2">D9*0.215</f>
        <v>134403.38</v>
      </c>
      <c r="M9" s="10">
        <v>528371</v>
      </c>
      <c r="N9" s="10">
        <v>264000</v>
      </c>
      <c r="O9" s="11">
        <f t="shared" si="0"/>
        <v>3825114.1</v>
      </c>
      <c r="P9" s="10">
        <v>734050.54800000007</v>
      </c>
      <c r="Q9" s="11">
        <f t="shared" si="1"/>
        <v>4559164.648</v>
      </c>
      <c r="R9" s="10">
        <f>(D9+F9+N9)/190*1.25</f>
        <v>17178.84210526316</v>
      </c>
      <c r="S9" s="10">
        <f>(D9+F9+N9)/190*1.5</f>
        <v>20614.610526315792</v>
      </c>
      <c r="T9" s="8">
        <v>5</v>
      </c>
      <c r="V9" s="20"/>
      <c r="W9" s="17"/>
      <c r="X9" s="21"/>
    </row>
    <row r="10" spans="1:24" x14ac:dyDescent="0.25">
      <c r="A10" s="1"/>
      <c r="B10" s="19" t="s">
        <v>23</v>
      </c>
      <c r="C10" s="8">
        <v>6</v>
      </c>
      <c r="D10" s="9">
        <v>660465</v>
      </c>
      <c r="E10" s="10" t="s">
        <v>19</v>
      </c>
      <c r="F10" s="9">
        <v>1629899</v>
      </c>
      <c r="G10" s="9">
        <v>24401</v>
      </c>
      <c r="H10" s="9">
        <v>120495</v>
      </c>
      <c r="I10" s="9">
        <v>316194</v>
      </c>
      <c r="J10" s="10">
        <f>D10*0.21</f>
        <v>138697.65</v>
      </c>
      <c r="K10" s="9">
        <v>38493</v>
      </c>
      <c r="L10" s="10">
        <f t="shared" si="2"/>
        <v>141999.97500000001</v>
      </c>
      <c r="M10" s="10">
        <v>528367</v>
      </c>
      <c r="N10" s="10" t="s">
        <v>19</v>
      </c>
      <c r="O10" s="11">
        <f t="shared" si="0"/>
        <v>3599011.625</v>
      </c>
      <c r="P10" s="10">
        <v>720096.94799999997</v>
      </c>
      <c r="Q10" s="11">
        <f t="shared" si="1"/>
        <v>4319108.5729999999</v>
      </c>
      <c r="R10" s="10">
        <f t="shared" ref="R10:R74" si="3">(D10+F10)/190*1.25</f>
        <v>15068.184210526315</v>
      </c>
      <c r="S10" s="10">
        <f t="shared" ref="S10:S74" si="4">(D10+F10)/190*1.5</f>
        <v>18081.821052631578</v>
      </c>
      <c r="T10" s="8">
        <v>6</v>
      </c>
      <c r="V10" s="22" t="s">
        <v>25</v>
      </c>
      <c r="W10" s="17"/>
      <c r="X10" s="21"/>
    </row>
    <row r="11" spans="1:24" x14ac:dyDescent="0.25">
      <c r="A11" s="1"/>
      <c r="B11" s="19" t="s">
        <v>23</v>
      </c>
      <c r="C11" s="8">
        <v>7</v>
      </c>
      <c r="D11" s="9">
        <v>617192</v>
      </c>
      <c r="E11" s="10" t="s">
        <v>19</v>
      </c>
      <c r="F11" s="9">
        <v>1239180</v>
      </c>
      <c r="G11" s="9">
        <v>24739</v>
      </c>
      <c r="H11" s="9">
        <v>91106</v>
      </c>
      <c r="I11" s="9">
        <v>221048</v>
      </c>
      <c r="J11" s="10">
        <f>D11*0.21</f>
        <v>129610.31999999999</v>
      </c>
      <c r="K11" s="9">
        <v>39024</v>
      </c>
      <c r="L11" s="10">
        <f t="shared" si="2"/>
        <v>132696.28</v>
      </c>
      <c r="M11" s="10">
        <v>488772</v>
      </c>
      <c r="N11" s="10" t="s">
        <v>19</v>
      </c>
      <c r="O11" s="11">
        <f t="shared" si="0"/>
        <v>2983367.5999999996</v>
      </c>
      <c r="P11" s="10">
        <v>587561.31000000006</v>
      </c>
      <c r="Q11" s="11">
        <f t="shared" si="1"/>
        <v>3570928.9099999997</v>
      </c>
      <c r="R11" s="10">
        <f t="shared" si="3"/>
        <v>12212.973684210527</v>
      </c>
      <c r="S11" s="10">
        <f t="shared" si="4"/>
        <v>14655.568421052631</v>
      </c>
      <c r="T11" s="8">
        <v>7</v>
      </c>
      <c r="V11" s="16" t="s">
        <v>26</v>
      </c>
      <c r="W11" s="17"/>
      <c r="X11" s="18">
        <v>48749.2</v>
      </c>
    </row>
    <row r="12" spans="1:24" x14ac:dyDescent="0.25">
      <c r="A12" s="1"/>
      <c r="B12" s="19" t="s">
        <v>23</v>
      </c>
      <c r="C12" s="8">
        <v>8</v>
      </c>
      <c r="D12" s="9">
        <v>582196</v>
      </c>
      <c r="E12" s="10"/>
      <c r="F12" s="9">
        <v>969368</v>
      </c>
      <c r="G12" s="9">
        <v>25206</v>
      </c>
      <c r="H12" s="9">
        <v>70823</v>
      </c>
      <c r="I12" s="9">
        <v>171782</v>
      </c>
      <c r="J12" s="10">
        <f>D12*0.21</f>
        <v>122261.15999999999</v>
      </c>
      <c r="K12" s="9">
        <v>39760</v>
      </c>
      <c r="L12" s="10">
        <f t="shared" si="2"/>
        <v>125172.14</v>
      </c>
      <c r="M12" s="10">
        <v>446636</v>
      </c>
      <c r="N12" s="10" t="s">
        <v>19</v>
      </c>
      <c r="O12" s="11">
        <f t="shared" si="0"/>
        <v>2553204.2999999998</v>
      </c>
      <c r="P12" s="10">
        <v>494658.18</v>
      </c>
      <c r="Q12" s="11">
        <f t="shared" si="1"/>
        <v>3047862.48</v>
      </c>
      <c r="R12" s="10">
        <f t="shared" si="3"/>
        <v>10207.657894736842</v>
      </c>
      <c r="S12" s="10">
        <f t="shared" si="4"/>
        <v>12249.189473684211</v>
      </c>
      <c r="T12" s="8">
        <v>8</v>
      </c>
      <c r="V12" s="16" t="s">
        <v>27</v>
      </c>
      <c r="W12" s="17"/>
      <c r="X12" s="18">
        <v>42655.55</v>
      </c>
    </row>
    <row r="13" spans="1:24" x14ac:dyDescent="0.25">
      <c r="A13" s="1"/>
      <c r="B13" s="23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47"/>
      <c r="Q13" s="26"/>
      <c r="R13" s="25"/>
      <c r="S13" s="25"/>
      <c r="T13" s="24"/>
      <c r="V13" s="16" t="s">
        <v>29</v>
      </c>
      <c r="W13" s="17"/>
      <c r="X13" s="18">
        <v>36561.9</v>
      </c>
    </row>
    <row r="14" spans="1:24" x14ac:dyDescent="0.25">
      <c r="A14" s="1"/>
      <c r="B14" s="19" t="s">
        <v>28</v>
      </c>
      <c r="C14" s="8">
        <v>6</v>
      </c>
      <c r="D14" s="9">
        <v>660465</v>
      </c>
      <c r="E14" s="10" t="s">
        <v>19</v>
      </c>
      <c r="F14" s="9">
        <v>1629899</v>
      </c>
      <c r="G14" s="9">
        <v>24401</v>
      </c>
      <c r="H14" s="9">
        <v>120495</v>
      </c>
      <c r="I14" s="9">
        <v>316194</v>
      </c>
      <c r="J14" s="10">
        <f t="shared" ref="J14:J20" si="5">D14*0.21</f>
        <v>138697.65</v>
      </c>
      <c r="K14" s="9">
        <v>38493</v>
      </c>
      <c r="L14" s="10">
        <f t="shared" si="2"/>
        <v>141999.97500000001</v>
      </c>
      <c r="M14" s="10">
        <v>528367</v>
      </c>
      <c r="N14" s="10" t="s">
        <v>19</v>
      </c>
      <c r="O14" s="11">
        <f t="shared" si="0"/>
        <v>3599011.625</v>
      </c>
      <c r="P14" s="10">
        <v>705403.21566666651</v>
      </c>
      <c r="Q14" s="11">
        <f t="shared" si="1"/>
        <v>4304414.8406666666</v>
      </c>
      <c r="R14" s="10">
        <f t="shared" si="3"/>
        <v>15068.184210526315</v>
      </c>
      <c r="S14" s="10">
        <f t="shared" si="4"/>
        <v>18081.821052631578</v>
      </c>
      <c r="T14" s="8">
        <v>6</v>
      </c>
      <c r="V14" s="27"/>
      <c r="W14" s="17"/>
      <c r="X14" s="21"/>
    </row>
    <row r="15" spans="1:24" x14ac:dyDescent="0.25">
      <c r="A15" s="1"/>
      <c r="B15" s="19" t="s">
        <v>28</v>
      </c>
      <c r="C15" s="8">
        <v>7</v>
      </c>
      <c r="D15" s="9">
        <v>617192</v>
      </c>
      <c r="E15" s="10" t="s">
        <v>19</v>
      </c>
      <c r="F15" s="9">
        <v>1239180</v>
      </c>
      <c r="G15" s="9">
        <v>24739</v>
      </c>
      <c r="H15" s="9">
        <v>91106</v>
      </c>
      <c r="I15" s="9">
        <v>221048</v>
      </c>
      <c r="J15" s="10">
        <f t="shared" si="5"/>
        <v>129610.31999999999</v>
      </c>
      <c r="K15" s="9">
        <v>39024</v>
      </c>
      <c r="L15" s="10">
        <f t="shared" si="2"/>
        <v>132696.28</v>
      </c>
      <c r="M15" s="10">
        <v>488772</v>
      </c>
      <c r="N15" s="10" t="s">
        <v>19</v>
      </c>
      <c r="O15" s="11">
        <f t="shared" si="0"/>
        <v>2983367.5999999996</v>
      </c>
      <c r="P15" s="10">
        <v>587561.31000000006</v>
      </c>
      <c r="Q15" s="11">
        <f t="shared" si="1"/>
        <v>3570928.9099999997</v>
      </c>
      <c r="R15" s="10">
        <f t="shared" si="3"/>
        <v>12212.973684210527</v>
      </c>
      <c r="S15" s="10">
        <f t="shared" si="4"/>
        <v>14655.568421052631</v>
      </c>
      <c r="T15" s="8">
        <v>7</v>
      </c>
      <c r="V15" s="22" t="s">
        <v>30</v>
      </c>
      <c r="W15" s="28" t="s">
        <v>31</v>
      </c>
      <c r="X15" s="29">
        <v>0.4</v>
      </c>
    </row>
    <row r="16" spans="1:24" x14ac:dyDescent="0.25">
      <c r="A16" s="1"/>
      <c r="B16" s="19" t="s">
        <v>28</v>
      </c>
      <c r="C16" s="8">
        <v>8</v>
      </c>
      <c r="D16" s="9">
        <v>582196</v>
      </c>
      <c r="E16" s="10" t="s">
        <v>19</v>
      </c>
      <c r="F16" s="9">
        <v>969368</v>
      </c>
      <c r="G16" s="9">
        <v>25206</v>
      </c>
      <c r="H16" s="9">
        <v>70823</v>
      </c>
      <c r="I16" s="9">
        <v>171782</v>
      </c>
      <c r="J16" s="10">
        <f t="shared" si="5"/>
        <v>122261.15999999999</v>
      </c>
      <c r="K16" s="9">
        <v>39760</v>
      </c>
      <c r="L16" s="10">
        <f t="shared" si="2"/>
        <v>125172.14</v>
      </c>
      <c r="M16" s="10">
        <v>446636</v>
      </c>
      <c r="N16" s="10" t="s">
        <v>19</v>
      </c>
      <c r="O16" s="11">
        <f t="shared" si="0"/>
        <v>2553204.2999999998</v>
      </c>
      <c r="P16" s="10">
        <v>494658.18</v>
      </c>
      <c r="Q16" s="11">
        <f t="shared" si="1"/>
        <v>3047862.48</v>
      </c>
      <c r="R16" s="10">
        <f t="shared" si="3"/>
        <v>10207.657894736842</v>
      </c>
      <c r="S16" s="10">
        <f t="shared" si="4"/>
        <v>12249.189473684211</v>
      </c>
      <c r="T16" s="8">
        <v>8</v>
      </c>
      <c r="V16" s="30" t="s">
        <v>32</v>
      </c>
      <c r="W16" s="31">
        <v>78621.239999999991</v>
      </c>
      <c r="X16" s="32">
        <v>31448.495999999999</v>
      </c>
    </row>
    <row r="17" spans="1:24" x14ac:dyDescent="0.25">
      <c r="A17" s="1"/>
      <c r="B17" s="19" t="s">
        <v>28</v>
      </c>
      <c r="C17" s="8">
        <v>9</v>
      </c>
      <c r="D17" s="9">
        <v>539017</v>
      </c>
      <c r="E17" s="10" t="s">
        <v>19</v>
      </c>
      <c r="F17" s="9">
        <v>744843</v>
      </c>
      <c r="G17" s="9">
        <v>25206</v>
      </c>
      <c r="H17" s="9">
        <v>53985</v>
      </c>
      <c r="I17" s="9">
        <v>130968</v>
      </c>
      <c r="J17" s="10">
        <f t="shared" si="5"/>
        <v>113193.56999999999</v>
      </c>
      <c r="K17" s="9">
        <v>39760</v>
      </c>
      <c r="L17" s="10">
        <f t="shared" si="2"/>
        <v>115888.655</v>
      </c>
      <c r="M17" s="10">
        <v>404187</v>
      </c>
      <c r="N17" s="10" t="s">
        <v>19</v>
      </c>
      <c r="O17" s="11">
        <f t="shared" si="0"/>
        <v>2167048.2250000001</v>
      </c>
      <c r="P17" s="10">
        <v>412740.75599999999</v>
      </c>
      <c r="Q17" s="11">
        <f t="shared" si="1"/>
        <v>2579788.9810000001</v>
      </c>
      <c r="R17" s="10">
        <f t="shared" si="3"/>
        <v>8446.4473684210534</v>
      </c>
      <c r="S17" s="10">
        <f t="shared" si="4"/>
        <v>10135.736842105263</v>
      </c>
      <c r="T17" s="8">
        <v>9</v>
      </c>
      <c r="V17" s="30" t="s">
        <v>33</v>
      </c>
      <c r="W17" s="31">
        <v>72319.3</v>
      </c>
      <c r="X17" s="32">
        <v>28927.72</v>
      </c>
    </row>
    <row r="18" spans="1:24" x14ac:dyDescent="0.25">
      <c r="A18" s="1"/>
      <c r="B18" s="19" t="s">
        <v>28</v>
      </c>
      <c r="C18" s="8">
        <v>10</v>
      </c>
      <c r="D18" s="9">
        <v>499127</v>
      </c>
      <c r="E18" s="10" t="s">
        <v>19</v>
      </c>
      <c r="F18" s="9">
        <v>563018</v>
      </c>
      <c r="G18" s="9">
        <v>25206</v>
      </c>
      <c r="H18" s="9">
        <v>40375</v>
      </c>
      <c r="I18" s="9">
        <v>97879</v>
      </c>
      <c r="J18" s="10">
        <f t="shared" si="5"/>
        <v>104816.67</v>
      </c>
      <c r="K18" s="9">
        <v>39760</v>
      </c>
      <c r="L18" s="10">
        <f t="shared" si="2"/>
        <v>107312.30499999999</v>
      </c>
      <c r="M18" s="10">
        <v>365774</v>
      </c>
      <c r="N18" s="10" t="s">
        <v>19</v>
      </c>
      <c r="O18" s="11">
        <f t="shared" si="0"/>
        <v>1843267.9749999999</v>
      </c>
      <c r="P18" s="10">
        <v>344895.96600000001</v>
      </c>
      <c r="Q18" s="11">
        <f t="shared" si="1"/>
        <v>2188163.9409999996</v>
      </c>
      <c r="R18" s="10">
        <f t="shared" si="3"/>
        <v>6987.7960526315792</v>
      </c>
      <c r="S18" s="10">
        <f t="shared" si="4"/>
        <v>8385.355263157895</v>
      </c>
      <c r="T18" s="8">
        <v>10</v>
      </c>
      <c r="V18" s="30" t="s">
        <v>34</v>
      </c>
      <c r="W18" s="31">
        <v>58692</v>
      </c>
      <c r="X18" s="32">
        <v>23477</v>
      </c>
    </row>
    <row r="19" spans="1:24" x14ac:dyDescent="0.25">
      <c r="A19" s="1"/>
      <c r="B19" s="19" t="s">
        <v>28</v>
      </c>
      <c r="C19" s="8">
        <v>11</v>
      </c>
      <c r="D19" s="9">
        <v>462185</v>
      </c>
      <c r="E19" s="10" t="s">
        <v>19</v>
      </c>
      <c r="F19" s="9">
        <v>425423</v>
      </c>
      <c r="G19" s="9">
        <v>25206</v>
      </c>
      <c r="H19" s="9">
        <v>30055</v>
      </c>
      <c r="I19" s="9">
        <v>72953</v>
      </c>
      <c r="J19" s="10">
        <f t="shared" si="5"/>
        <v>97058.849999999991</v>
      </c>
      <c r="K19" s="9">
        <v>39760</v>
      </c>
      <c r="L19" s="10">
        <f t="shared" si="2"/>
        <v>99369.774999999994</v>
      </c>
      <c r="M19" s="10">
        <v>331024</v>
      </c>
      <c r="N19" s="10" t="s">
        <v>19</v>
      </c>
      <c r="O19" s="11">
        <f t="shared" si="0"/>
        <v>1583034.625</v>
      </c>
      <c r="P19" s="10">
        <v>291487.64399999997</v>
      </c>
      <c r="Q19" s="11">
        <f t="shared" si="1"/>
        <v>1874522.2689999999</v>
      </c>
      <c r="R19" s="10">
        <f t="shared" si="3"/>
        <v>5839.5263157894733</v>
      </c>
      <c r="S19" s="10">
        <f t="shared" si="4"/>
        <v>7007.4315789473685</v>
      </c>
      <c r="T19" s="8">
        <v>11</v>
      </c>
      <c r="V19" s="33"/>
      <c r="W19" s="34"/>
      <c r="X19" s="35"/>
    </row>
    <row r="20" spans="1:24" x14ac:dyDescent="0.25">
      <c r="A20" s="1"/>
      <c r="B20" s="19" t="s">
        <v>28</v>
      </c>
      <c r="C20" s="8">
        <v>12</v>
      </c>
      <c r="D20" s="9">
        <v>427949</v>
      </c>
      <c r="E20" s="10" t="s">
        <v>19</v>
      </c>
      <c r="F20" s="9">
        <v>314016</v>
      </c>
      <c r="G20" s="9">
        <v>93798</v>
      </c>
      <c r="H20" s="9">
        <v>24006</v>
      </c>
      <c r="I20" s="9">
        <v>61700</v>
      </c>
      <c r="J20" s="10">
        <f t="shared" si="5"/>
        <v>89869.29</v>
      </c>
      <c r="K20" s="9">
        <v>65688</v>
      </c>
      <c r="L20" s="10">
        <f t="shared" si="2"/>
        <v>92009.035000000003</v>
      </c>
      <c r="M20" s="10">
        <v>299568</v>
      </c>
      <c r="N20" s="10" t="s">
        <v>19</v>
      </c>
      <c r="O20" s="11">
        <f t="shared" si="0"/>
        <v>1468603.325</v>
      </c>
      <c r="P20" s="10">
        <v>275844.00599999999</v>
      </c>
      <c r="Q20" s="11">
        <f t="shared" si="1"/>
        <v>1744447.331</v>
      </c>
      <c r="R20" s="10">
        <f t="shared" si="3"/>
        <v>4881.3486842105267</v>
      </c>
      <c r="S20" s="10">
        <f t="shared" si="4"/>
        <v>5857.6184210526317</v>
      </c>
      <c r="T20" s="8">
        <v>12</v>
      </c>
    </row>
    <row r="21" spans="1:24" x14ac:dyDescent="0.25">
      <c r="A21" s="1"/>
      <c r="B21" s="23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47"/>
      <c r="Q21" s="26"/>
      <c r="R21" s="25"/>
      <c r="S21" s="25"/>
      <c r="T21" s="24"/>
      <c r="V21" s="36"/>
    </row>
    <row r="22" spans="1:24" x14ac:dyDescent="0.25">
      <c r="A22" s="1"/>
      <c r="B22" s="19" t="s">
        <v>35</v>
      </c>
      <c r="C22" s="8">
        <v>8</v>
      </c>
      <c r="D22" s="9">
        <v>582196</v>
      </c>
      <c r="E22" s="10" t="s">
        <v>19</v>
      </c>
      <c r="F22" s="9">
        <v>969368</v>
      </c>
      <c r="G22" s="9">
        <v>25206</v>
      </c>
      <c r="H22" s="9">
        <v>70823</v>
      </c>
      <c r="I22" s="9">
        <v>171782</v>
      </c>
      <c r="J22" s="10">
        <f>D22*0.21</f>
        <v>122261.15999999999</v>
      </c>
      <c r="K22" s="9">
        <v>39760</v>
      </c>
      <c r="L22" s="10">
        <f t="shared" si="2"/>
        <v>125172.14</v>
      </c>
      <c r="M22" s="10">
        <v>446636</v>
      </c>
      <c r="N22" s="10" t="s">
        <v>19</v>
      </c>
      <c r="O22" s="11">
        <f t="shared" si="0"/>
        <v>2553204.2999999998</v>
      </c>
      <c r="P22" s="10">
        <v>494658.18</v>
      </c>
      <c r="Q22" s="11">
        <f t="shared" si="1"/>
        <v>3047862.48</v>
      </c>
      <c r="R22" s="10">
        <f t="shared" si="3"/>
        <v>10207.657894736842</v>
      </c>
      <c r="S22" s="10">
        <f t="shared" si="4"/>
        <v>12249.189473684211</v>
      </c>
      <c r="T22" s="8">
        <v>8</v>
      </c>
      <c r="V22" s="36"/>
    </row>
    <row r="23" spans="1:24" x14ac:dyDescent="0.25">
      <c r="A23" s="1"/>
      <c r="B23" s="19" t="s">
        <v>35</v>
      </c>
      <c r="C23" s="8">
        <v>9</v>
      </c>
      <c r="D23" s="9">
        <v>539017</v>
      </c>
      <c r="E23" s="10" t="s">
        <v>19</v>
      </c>
      <c r="F23" s="9">
        <v>744843</v>
      </c>
      <c r="G23" s="9">
        <v>25206</v>
      </c>
      <c r="H23" s="9">
        <v>53985</v>
      </c>
      <c r="I23" s="9">
        <v>130968</v>
      </c>
      <c r="J23" s="10">
        <f>D23*0.21</f>
        <v>113193.56999999999</v>
      </c>
      <c r="K23" s="9">
        <v>39760</v>
      </c>
      <c r="L23" s="10">
        <f t="shared" si="2"/>
        <v>115888.655</v>
      </c>
      <c r="M23" s="10">
        <v>404187</v>
      </c>
      <c r="N23" s="10" t="s">
        <v>19</v>
      </c>
      <c r="O23" s="11">
        <f t="shared" si="0"/>
        <v>2167048.2250000001</v>
      </c>
      <c r="P23" s="10">
        <v>412740.75599999999</v>
      </c>
      <c r="Q23" s="11">
        <f t="shared" si="1"/>
        <v>2579788.9810000001</v>
      </c>
      <c r="R23" s="10">
        <f t="shared" si="3"/>
        <v>8446.4473684210534</v>
      </c>
      <c r="S23" s="10">
        <f t="shared" si="4"/>
        <v>10135.736842105263</v>
      </c>
      <c r="T23" s="8">
        <v>9</v>
      </c>
      <c r="V23" s="36"/>
    </row>
    <row r="24" spans="1:24" x14ac:dyDescent="0.25">
      <c r="A24" s="1"/>
      <c r="B24" s="19" t="s">
        <v>35</v>
      </c>
      <c r="C24" s="8">
        <v>10</v>
      </c>
      <c r="D24" s="9">
        <v>499127</v>
      </c>
      <c r="E24" s="10" t="s">
        <v>19</v>
      </c>
      <c r="F24" s="9">
        <v>563018</v>
      </c>
      <c r="G24" s="9">
        <v>25206</v>
      </c>
      <c r="H24" s="9">
        <v>40375</v>
      </c>
      <c r="I24" s="9">
        <v>97879</v>
      </c>
      <c r="J24" s="10">
        <f>D24*0.21</f>
        <v>104816.67</v>
      </c>
      <c r="K24" s="9">
        <v>39760</v>
      </c>
      <c r="L24" s="10">
        <f t="shared" si="2"/>
        <v>107312.30499999999</v>
      </c>
      <c r="M24" s="10">
        <v>365774</v>
      </c>
      <c r="N24" s="10" t="s">
        <v>19</v>
      </c>
      <c r="O24" s="11">
        <f t="shared" si="0"/>
        <v>1843267.9749999999</v>
      </c>
      <c r="P24" s="10">
        <v>344895.96600000001</v>
      </c>
      <c r="Q24" s="11">
        <f t="shared" si="1"/>
        <v>2188163.9409999996</v>
      </c>
      <c r="R24" s="10">
        <f t="shared" si="3"/>
        <v>6987.7960526315792</v>
      </c>
      <c r="S24" s="10">
        <f t="shared" si="4"/>
        <v>8385.355263157895</v>
      </c>
      <c r="T24" s="8">
        <v>10</v>
      </c>
      <c r="V24" s="36"/>
    </row>
    <row r="25" spans="1:24" x14ac:dyDescent="0.25">
      <c r="A25" s="1"/>
      <c r="B25" s="19" t="s">
        <v>35</v>
      </c>
      <c r="C25" s="8">
        <v>11</v>
      </c>
      <c r="D25" s="9">
        <v>462185</v>
      </c>
      <c r="E25" s="10" t="s">
        <v>19</v>
      </c>
      <c r="F25" s="9">
        <v>425423</v>
      </c>
      <c r="G25" s="9">
        <v>25206</v>
      </c>
      <c r="H25" s="9">
        <v>30055</v>
      </c>
      <c r="I25" s="9">
        <v>72953</v>
      </c>
      <c r="J25" s="10">
        <f>D25*0.21</f>
        <v>97058.849999999991</v>
      </c>
      <c r="K25" s="9">
        <v>39760</v>
      </c>
      <c r="L25" s="10">
        <f t="shared" si="2"/>
        <v>99369.774999999994</v>
      </c>
      <c r="M25" s="10">
        <v>331024</v>
      </c>
      <c r="N25" s="10" t="s">
        <v>19</v>
      </c>
      <c r="O25" s="11">
        <f t="shared" si="0"/>
        <v>1583034.625</v>
      </c>
      <c r="P25" s="10">
        <v>291487.64399999997</v>
      </c>
      <c r="Q25" s="11">
        <f t="shared" si="1"/>
        <v>1874522.2689999999</v>
      </c>
      <c r="R25" s="10">
        <f t="shared" si="3"/>
        <v>5839.5263157894733</v>
      </c>
      <c r="S25" s="10">
        <f t="shared" si="4"/>
        <v>7007.4315789473685</v>
      </c>
      <c r="T25" s="8">
        <v>11</v>
      </c>
      <c r="V25" s="36"/>
    </row>
    <row r="26" spans="1:24" x14ac:dyDescent="0.25">
      <c r="A26" s="1"/>
      <c r="B26" s="19" t="s">
        <v>35</v>
      </c>
      <c r="C26" s="8">
        <v>12</v>
      </c>
      <c r="D26" s="9">
        <v>427949</v>
      </c>
      <c r="E26" s="10" t="s">
        <v>19</v>
      </c>
      <c r="F26" s="9">
        <v>314016</v>
      </c>
      <c r="G26" s="9">
        <v>93798</v>
      </c>
      <c r="H26" s="9">
        <v>24006</v>
      </c>
      <c r="I26" s="9">
        <v>61700</v>
      </c>
      <c r="J26" s="10">
        <f>D26*0.21</f>
        <v>89869.29</v>
      </c>
      <c r="K26" s="9">
        <v>65688</v>
      </c>
      <c r="L26" s="10">
        <f t="shared" si="2"/>
        <v>92009.035000000003</v>
      </c>
      <c r="M26" s="10">
        <v>299568</v>
      </c>
      <c r="N26" s="10" t="s">
        <v>19</v>
      </c>
      <c r="O26" s="11">
        <f t="shared" si="0"/>
        <v>1468603.325</v>
      </c>
      <c r="P26" s="10">
        <v>275844.00599999999</v>
      </c>
      <c r="Q26" s="11">
        <f t="shared" si="1"/>
        <v>1744447.331</v>
      </c>
      <c r="R26" s="10">
        <f t="shared" si="3"/>
        <v>4881.3486842105267</v>
      </c>
      <c r="S26" s="10">
        <f t="shared" si="4"/>
        <v>5857.6184210526317</v>
      </c>
      <c r="T26" s="8">
        <v>12</v>
      </c>
    </row>
    <row r="27" spans="1:24" x14ac:dyDescent="0.25">
      <c r="A27" s="1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45"/>
      <c r="Q27" s="2"/>
      <c r="R27" s="25"/>
      <c r="S27" s="25"/>
      <c r="T27" s="3"/>
    </row>
    <row r="28" spans="1:24" x14ac:dyDescent="0.25">
      <c r="A28" s="1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45"/>
      <c r="Q28" s="2"/>
      <c r="R28" s="25"/>
      <c r="S28" s="25"/>
      <c r="T28" s="3"/>
    </row>
    <row r="29" spans="1:24" x14ac:dyDescent="0.25">
      <c r="A29" s="1"/>
      <c r="B29" s="57" t="s">
        <v>42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4" x14ac:dyDescent="0.25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3"/>
      <c r="Q30" s="2"/>
      <c r="R30" s="25"/>
      <c r="S30" s="25"/>
      <c r="T30" s="3"/>
    </row>
    <row r="31" spans="1:24" ht="33.75" x14ac:dyDescent="0.25">
      <c r="A31" s="1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J31" s="5" t="s">
        <v>8</v>
      </c>
      <c r="K31" s="5" t="s">
        <v>9</v>
      </c>
      <c r="L31" s="5" t="s">
        <v>10</v>
      </c>
      <c r="M31" s="5" t="s">
        <v>36</v>
      </c>
      <c r="N31" s="5" t="s">
        <v>40</v>
      </c>
      <c r="O31" s="5" t="s">
        <v>12</v>
      </c>
      <c r="P31" s="5" t="s">
        <v>13</v>
      </c>
      <c r="Q31" s="5" t="s">
        <v>14</v>
      </c>
      <c r="R31" s="5" t="s">
        <v>15</v>
      </c>
      <c r="S31" s="5" t="s">
        <v>16</v>
      </c>
      <c r="T31" s="56" t="s">
        <v>1</v>
      </c>
    </row>
    <row r="32" spans="1:24" x14ac:dyDescent="0.25">
      <c r="A32" s="1"/>
      <c r="B32" s="38" t="s">
        <v>23</v>
      </c>
      <c r="C32" s="8">
        <v>4</v>
      </c>
      <c r="D32" s="9">
        <v>662616</v>
      </c>
      <c r="E32" s="10" t="s">
        <v>19</v>
      </c>
      <c r="F32" s="9">
        <v>2003606</v>
      </c>
      <c r="G32" s="39">
        <v>21787</v>
      </c>
      <c r="H32" s="39">
        <v>112685</v>
      </c>
      <c r="I32" s="39">
        <v>246935</v>
      </c>
      <c r="J32" s="10">
        <f>D32*0.21</f>
        <v>139149.35999999999</v>
      </c>
      <c r="K32" s="39">
        <v>29887</v>
      </c>
      <c r="L32" s="15">
        <f t="shared" ref="L32:L50" si="6">D32*0.215</f>
        <v>142462.44</v>
      </c>
      <c r="M32" s="39">
        <v>265044</v>
      </c>
      <c r="N32" s="10" t="s">
        <v>19</v>
      </c>
      <c r="O32" s="40">
        <f>SUM(D32:N32)</f>
        <v>3624171.8</v>
      </c>
      <c r="P32" s="39">
        <v>720471.25399999972</v>
      </c>
      <c r="Q32" s="40">
        <f>SUM(O32+P32)</f>
        <v>4344643.0539999995</v>
      </c>
      <c r="R32" s="10">
        <f t="shared" si="3"/>
        <v>17540.934210526317</v>
      </c>
      <c r="S32" s="10">
        <f t="shared" si="4"/>
        <v>21049.121052631577</v>
      </c>
      <c r="T32" s="8">
        <v>4</v>
      </c>
    </row>
    <row r="33" spans="1:25" x14ac:dyDescent="0.25">
      <c r="A33" s="1"/>
      <c r="B33" s="38" t="s">
        <v>23</v>
      </c>
      <c r="C33" s="8">
        <v>5</v>
      </c>
      <c r="D33" s="39">
        <v>625132</v>
      </c>
      <c r="E33" s="10" t="s">
        <v>19</v>
      </c>
      <c r="F33" s="39">
        <v>1722052</v>
      </c>
      <c r="G33" s="39">
        <v>21787</v>
      </c>
      <c r="H33" s="39">
        <v>115633</v>
      </c>
      <c r="I33" s="39">
        <v>252571</v>
      </c>
      <c r="J33" s="10">
        <f>D33*0.21</f>
        <v>131277.72</v>
      </c>
      <c r="K33" s="39">
        <v>29887</v>
      </c>
      <c r="L33" s="15">
        <f t="shared" si="6"/>
        <v>134403.38</v>
      </c>
      <c r="M33" s="15">
        <v>264186</v>
      </c>
      <c r="N33" s="10" t="s">
        <v>19</v>
      </c>
      <c r="O33" s="40">
        <f t="shared" ref="O33:O50" si="7">SUM(D33:N33)</f>
        <v>3296929.1</v>
      </c>
      <c r="P33" s="39">
        <v>734050.54800000007</v>
      </c>
      <c r="Q33" s="40">
        <f t="shared" ref="Q33:Q50" si="8">SUM(O33+P33)</f>
        <v>4030979.648</v>
      </c>
      <c r="R33" s="10">
        <f t="shared" si="3"/>
        <v>15442</v>
      </c>
      <c r="S33" s="10">
        <f t="shared" si="4"/>
        <v>18530.400000000001</v>
      </c>
      <c r="T33" s="8">
        <v>5</v>
      </c>
      <c r="V33" s="49"/>
      <c r="W33" s="49"/>
      <c r="X33" s="49"/>
      <c r="Y33" s="49"/>
    </row>
    <row r="34" spans="1:25" x14ac:dyDescent="0.25">
      <c r="A34" s="1"/>
      <c r="B34" s="38" t="s">
        <v>23</v>
      </c>
      <c r="C34" s="8">
        <v>6</v>
      </c>
      <c r="D34" s="39">
        <v>660465</v>
      </c>
      <c r="E34" s="10" t="s">
        <v>19</v>
      </c>
      <c r="F34" s="39">
        <v>1629899</v>
      </c>
      <c r="G34" s="39">
        <v>24401</v>
      </c>
      <c r="H34" s="39">
        <v>120495</v>
      </c>
      <c r="I34" s="39">
        <v>316194</v>
      </c>
      <c r="J34" s="10">
        <f>D34*0.21</f>
        <v>138697.65</v>
      </c>
      <c r="K34" s="39">
        <v>38493</v>
      </c>
      <c r="L34" s="15">
        <f t="shared" si="6"/>
        <v>141999.97500000001</v>
      </c>
      <c r="M34" s="15">
        <v>264182</v>
      </c>
      <c r="N34" s="10" t="s">
        <v>19</v>
      </c>
      <c r="O34" s="40">
        <f t="shared" si="7"/>
        <v>3334826.625</v>
      </c>
      <c r="P34" s="39">
        <v>720096.94799999997</v>
      </c>
      <c r="Q34" s="40">
        <f t="shared" si="8"/>
        <v>4054923.5729999999</v>
      </c>
      <c r="R34" s="10">
        <f t="shared" si="3"/>
        <v>15068.184210526315</v>
      </c>
      <c r="S34" s="10">
        <f t="shared" si="4"/>
        <v>18081.821052631578</v>
      </c>
      <c r="T34" s="8">
        <v>6</v>
      </c>
      <c r="V34" s="49"/>
      <c r="W34" s="49"/>
      <c r="X34" s="49"/>
      <c r="Y34" s="49"/>
    </row>
    <row r="35" spans="1:25" x14ac:dyDescent="0.25">
      <c r="A35" s="1"/>
      <c r="B35" s="38" t="s">
        <v>23</v>
      </c>
      <c r="C35" s="8">
        <v>7</v>
      </c>
      <c r="D35" s="39">
        <v>617192</v>
      </c>
      <c r="E35" s="10" t="s">
        <v>19</v>
      </c>
      <c r="F35" s="39">
        <v>1239180</v>
      </c>
      <c r="G35" s="39">
        <v>24739</v>
      </c>
      <c r="H35" s="39">
        <v>91106</v>
      </c>
      <c r="I35" s="39">
        <v>221048</v>
      </c>
      <c r="J35" s="10">
        <f>D35*0.21</f>
        <v>129610.31999999999</v>
      </c>
      <c r="K35" s="39">
        <v>39024</v>
      </c>
      <c r="L35" s="15">
        <f t="shared" si="6"/>
        <v>132696.28</v>
      </c>
      <c r="M35" s="15">
        <v>244386</v>
      </c>
      <c r="N35" s="10" t="s">
        <v>19</v>
      </c>
      <c r="O35" s="40">
        <f t="shared" si="7"/>
        <v>2738981.5999999996</v>
      </c>
      <c r="P35" s="39">
        <v>587561.31000000006</v>
      </c>
      <c r="Q35" s="40">
        <f t="shared" si="8"/>
        <v>3326542.9099999997</v>
      </c>
      <c r="R35" s="10">
        <f t="shared" si="3"/>
        <v>12212.973684210527</v>
      </c>
      <c r="S35" s="10">
        <f t="shared" si="4"/>
        <v>14655.568421052631</v>
      </c>
      <c r="T35" s="8">
        <v>7</v>
      </c>
      <c r="V35" s="49"/>
      <c r="W35" s="49"/>
      <c r="X35" s="49"/>
      <c r="Y35" s="49"/>
    </row>
    <row r="36" spans="1:25" x14ac:dyDescent="0.25">
      <c r="A36" s="1"/>
      <c r="B36" s="19" t="s">
        <v>23</v>
      </c>
      <c r="C36" s="8">
        <v>8</v>
      </c>
      <c r="D36" s="9">
        <v>582196</v>
      </c>
      <c r="E36" s="10"/>
      <c r="F36" s="9">
        <v>969368</v>
      </c>
      <c r="G36" s="9">
        <v>25206</v>
      </c>
      <c r="H36" s="9">
        <v>70823</v>
      </c>
      <c r="I36" s="9">
        <v>171782</v>
      </c>
      <c r="J36" s="10">
        <f>D36*0.21</f>
        <v>122261.15999999999</v>
      </c>
      <c r="K36" s="9">
        <v>39760</v>
      </c>
      <c r="L36" s="15">
        <f t="shared" si="6"/>
        <v>125172.14</v>
      </c>
      <c r="M36" s="10">
        <v>223319</v>
      </c>
      <c r="N36" s="10" t="s">
        <v>19</v>
      </c>
      <c r="O36" s="40">
        <f t="shared" si="7"/>
        <v>2329887.2999999998</v>
      </c>
      <c r="P36" s="39">
        <v>494658.18</v>
      </c>
      <c r="Q36" s="40">
        <f t="shared" si="8"/>
        <v>2824545.48</v>
      </c>
      <c r="R36" s="10">
        <f t="shared" si="3"/>
        <v>10207.657894736842</v>
      </c>
      <c r="S36" s="10">
        <f t="shared" si="4"/>
        <v>12249.189473684211</v>
      </c>
      <c r="T36" s="8">
        <v>8</v>
      </c>
      <c r="V36" s="50"/>
      <c r="W36" s="51"/>
      <c r="X36" s="52"/>
      <c r="Y36" s="49"/>
    </row>
    <row r="37" spans="1:25" x14ac:dyDescent="0.25">
      <c r="A37" s="1"/>
      <c r="B37" s="41"/>
      <c r="C37" s="2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54"/>
      <c r="Q37" s="43"/>
      <c r="R37" s="25"/>
      <c r="S37" s="25"/>
      <c r="T37" s="24"/>
      <c r="V37" s="49"/>
      <c r="W37" s="49"/>
      <c r="X37" s="49"/>
      <c r="Y37" s="49"/>
    </row>
    <row r="38" spans="1:25" x14ac:dyDescent="0.25">
      <c r="A38" s="1"/>
      <c r="B38" s="38" t="s">
        <v>28</v>
      </c>
      <c r="C38" s="8">
        <v>6</v>
      </c>
      <c r="D38" s="39">
        <v>660465</v>
      </c>
      <c r="E38" s="10" t="s">
        <v>19</v>
      </c>
      <c r="F38" s="39">
        <v>1629899</v>
      </c>
      <c r="G38" s="39">
        <v>24401</v>
      </c>
      <c r="H38" s="39">
        <v>120495</v>
      </c>
      <c r="I38" s="39">
        <v>316194</v>
      </c>
      <c r="J38" s="10">
        <f t="shared" ref="J38:J44" si="9">D38*0.21</f>
        <v>138697.65</v>
      </c>
      <c r="K38" s="39">
        <v>38493</v>
      </c>
      <c r="L38" s="15">
        <f t="shared" si="6"/>
        <v>141999.97500000001</v>
      </c>
      <c r="M38" s="15">
        <v>264182</v>
      </c>
      <c r="N38" s="10" t="s">
        <v>19</v>
      </c>
      <c r="O38" s="40">
        <f t="shared" si="7"/>
        <v>3334826.625</v>
      </c>
      <c r="P38" s="10">
        <v>705403.21566666651</v>
      </c>
      <c r="Q38" s="40">
        <f t="shared" si="8"/>
        <v>4040229.8406666666</v>
      </c>
      <c r="R38" s="10">
        <f t="shared" si="3"/>
        <v>15068.184210526315</v>
      </c>
      <c r="S38" s="10">
        <f t="shared" si="4"/>
        <v>18081.821052631578</v>
      </c>
      <c r="T38" s="8">
        <v>6</v>
      </c>
      <c r="V38" s="49"/>
      <c r="W38" s="49"/>
      <c r="X38" s="49"/>
      <c r="Y38" s="49"/>
    </row>
    <row r="39" spans="1:25" x14ac:dyDescent="0.25">
      <c r="A39" s="1"/>
      <c r="B39" s="38" t="s">
        <v>28</v>
      </c>
      <c r="C39" s="8">
        <v>7</v>
      </c>
      <c r="D39" s="39">
        <v>617192</v>
      </c>
      <c r="E39" s="10" t="s">
        <v>19</v>
      </c>
      <c r="F39" s="39">
        <v>1239180</v>
      </c>
      <c r="G39" s="39">
        <v>24739</v>
      </c>
      <c r="H39" s="39">
        <v>91106</v>
      </c>
      <c r="I39" s="39">
        <v>221048</v>
      </c>
      <c r="J39" s="10">
        <f t="shared" si="9"/>
        <v>129610.31999999999</v>
      </c>
      <c r="K39" s="39">
        <v>39024</v>
      </c>
      <c r="L39" s="15">
        <f t="shared" si="6"/>
        <v>132696.28</v>
      </c>
      <c r="M39" s="15">
        <v>244386</v>
      </c>
      <c r="N39" s="10" t="s">
        <v>19</v>
      </c>
      <c r="O39" s="40">
        <f t="shared" si="7"/>
        <v>2738981.5999999996</v>
      </c>
      <c r="P39" s="10">
        <v>587561.31000000006</v>
      </c>
      <c r="Q39" s="40">
        <f t="shared" si="8"/>
        <v>3326542.9099999997</v>
      </c>
      <c r="R39" s="10">
        <f t="shared" si="3"/>
        <v>12212.973684210527</v>
      </c>
      <c r="S39" s="10">
        <f t="shared" si="4"/>
        <v>14655.568421052631</v>
      </c>
      <c r="T39" s="8">
        <v>7</v>
      </c>
      <c r="V39" s="49"/>
      <c r="W39" s="49"/>
      <c r="X39" s="49"/>
      <c r="Y39" s="49"/>
    </row>
    <row r="40" spans="1:25" x14ac:dyDescent="0.25">
      <c r="A40" s="1"/>
      <c r="B40" s="38" t="s">
        <v>28</v>
      </c>
      <c r="C40" s="8">
        <v>8</v>
      </c>
      <c r="D40" s="39">
        <v>582196</v>
      </c>
      <c r="E40" s="10" t="s">
        <v>19</v>
      </c>
      <c r="F40" s="39">
        <v>969368</v>
      </c>
      <c r="G40" s="39">
        <v>25206</v>
      </c>
      <c r="H40" s="39">
        <v>70823</v>
      </c>
      <c r="I40" s="39">
        <v>171782</v>
      </c>
      <c r="J40" s="10">
        <f t="shared" si="9"/>
        <v>122261.15999999999</v>
      </c>
      <c r="K40" s="39">
        <v>39760</v>
      </c>
      <c r="L40" s="15">
        <f t="shared" si="6"/>
        <v>125172.14</v>
      </c>
      <c r="M40" s="15">
        <v>223319</v>
      </c>
      <c r="N40" s="10" t="s">
        <v>19</v>
      </c>
      <c r="O40" s="40">
        <f t="shared" si="7"/>
        <v>2329887.2999999998</v>
      </c>
      <c r="P40" s="10">
        <v>494658.18</v>
      </c>
      <c r="Q40" s="40">
        <f t="shared" si="8"/>
        <v>2824545.48</v>
      </c>
      <c r="R40" s="10">
        <f t="shared" si="3"/>
        <v>10207.657894736842</v>
      </c>
      <c r="S40" s="10">
        <f t="shared" si="4"/>
        <v>12249.189473684211</v>
      </c>
      <c r="T40" s="8">
        <v>8</v>
      </c>
      <c r="V40" s="49"/>
      <c r="W40" s="49"/>
      <c r="X40" s="49"/>
      <c r="Y40" s="49"/>
    </row>
    <row r="41" spans="1:25" x14ac:dyDescent="0.25">
      <c r="A41" s="1"/>
      <c r="B41" s="38" t="s">
        <v>28</v>
      </c>
      <c r="C41" s="8">
        <v>9</v>
      </c>
      <c r="D41" s="39">
        <v>539017</v>
      </c>
      <c r="E41" s="10" t="s">
        <v>19</v>
      </c>
      <c r="F41" s="39">
        <v>744843</v>
      </c>
      <c r="G41" s="39">
        <v>25206</v>
      </c>
      <c r="H41" s="39">
        <v>53985</v>
      </c>
      <c r="I41" s="39">
        <v>130968</v>
      </c>
      <c r="J41" s="10">
        <f t="shared" si="9"/>
        <v>113193.56999999999</v>
      </c>
      <c r="K41" s="39">
        <v>39760</v>
      </c>
      <c r="L41" s="15">
        <f t="shared" si="6"/>
        <v>115888.655</v>
      </c>
      <c r="M41" s="15">
        <v>202092</v>
      </c>
      <c r="N41" s="10" t="s">
        <v>19</v>
      </c>
      <c r="O41" s="40">
        <f t="shared" si="7"/>
        <v>1964953.2250000001</v>
      </c>
      <c r="P41" s="10">
        <v>412740.75599999999</v>
      </c>
      <c r="Q41" s="40">
        <f t="shared" si="8"/>
        <v>2377693.9810000001</v>
      </c>
      <c r="R41" s="10">
        <f t="shared" si="3"/>
        <v>8446.4473684210534</v>
      </c>
      <c r="S41" s="10">
        <f t="shared" si="4"/>
        <v>10135.736842105263</v>
      </c>
      <c r="T41" s="8">
        <v>9</v>
      </c>
    </row>
    <row r="42" spans="1:25" x14ac:dyDescent="0.25">
      <c r="A42" s="1"/>
      <c r="B42" s="38" t="s">
        <v>28</v>
      </c>
      <c r="C42" s="8">
        <v>10</v>
      </c>
      <c r="D42" s="39">
        <v>499127</v>
      </c>
      <c r="E42" s="10" t="s">
        <v>19</v>
      </c>
      <c r="F42" s="39">
        <v>563018</v>
      </c>
      <c r="G42" s="39">
        <v>25206</v>
      </c>
      <c r="H42" s="39">
        <v>40375</v>
      </c>
      <c r="I42" s="39">
        <v>97879</v>
      </c>
      <c r="J42" s="10">
        <f t="shared" si="9"/>
        <v>104816.67</v>
      </c>
      <c r="K42" s="39">
        <v>39760</v>
      </c>
      <c r="L42" s="15">
        <f t="shared" si="6"/>
        <v>107312.30499999999</v>
      </c>
      <c r="M42" s="15">
        <v>182888</v>
      </c>
      <c r="N42" s="10" t="s">
        <v>19</v>
      </c>
      <c r="O42" s="40">
        <f t="shared" si="7"/>
        <v>1660381.9749999999</v>
      </c>
      <c r="P42" s="10">
        <v>344895.96600000001</v>
      </c>
      <c r="Q42" s="40">
        <f t="shared" si="8"/>
        <v>2005277.9409999999</v>
      </c>
      <c r="R42" s="10">
        <f t="shared" si="3"/>
        <v>6987.7960526315792</v>
      </c>
      <c r="S42" s="10">
        <f t="shared" si="4"/>
        <v>8385.355263157895</v>
      </c>
      <c r="T42" s="8">
        <v>10</v>
      </c>
    </row>
    <row r="43" spans="1:25" x14ac:dyDescent="0.25">
      <c r="A43" s="1"/>
      <c r="B43" s="38" t="s">
        <v>28</v>
      </c>
      <c r="C43" s="8">
        <v>11</v>
      </c>
      <c r="D43" s="39">
        <v>462185</v>
      </c>
      <c r="E43" s="10" t="s">
        <v>19</v>
      </c>
      <c r="F43" s="39">
        <v>425423</v>
      </c>
      <c r="G43" s="39">
        <v>25206</v>
      </c>
      <c r="H43" s="39">
        <v>30055</v>
      </c>
      <c r="I43" s="39">
        <v>72953</v>
      </c>
      <c r="J43" s="10">
        <f t="shared" si="9"/>
        <v>97058.849999999991</v>
      </c>
      <c r="K43" s="39">
        <v>39760</v>
      </c>
      <c r="L43" s="15">
        <f t="shared" si="6"/>
        <v>99369.774999999994</v>
      </c>
      <c r="M43" s="15">
        <v>165511</v>
      </c>
      <c r="N43" s="10" t="s">
        <v>19</v>
      </c>
      <c r="O43" s="40">
        <f t="shared" si="7"/>
        <v>1417521.625</v>
      </c>
      <c r="P43" s="10">
        <v>291487.64399999997</v>
      </c>
      <c r="Q43" s="40">
        <f t="shared" si="8"/>
        <v>1709009.2689999999</v>
      </c>
      <c r="R43" s="10">
        <f t="shared" si="3"/>
        <v>5839.5263157894733</v>
      </c>
      <c r="S43" s="10">
        <f t="shared" si="4"/>
        <v>7007.4315789473685</v>
      </c>
      <c r="T43" s="8">
        <v>11</v>
      </c>
    </row>
    <row r="44" spans="1:25" x14ac:dyDescent="0.25">
      <c r="A44" s="1"/>
      <c r="B44" s="38" t="s">
        <v>28</v>
      </c>
      <c r="C44" s="8">
        <v>12</v>
      </c>
      <c r="D44" s="39">
        <v>427949</v>
      </c>
      <c r="E44" s="10" t="s">
        <v>19</v>
      </c>
      <c r="F44" s="39">
        <v>314016</v>
      </c>
      <c r="G44" s="39">
        <v>93798</v>
      </c>
      <c r="H44" s="39">
        <v>24006</v>
      </c>
      <c r="I44" s="39">
        <v>61700</v>
      </c>
      <c r="J44" s="10">
        <f t="shared" si="9"/>
        <v>89869.29</v>
      </c>
      <c r="K44" s="39">
        <v>65688</v>
      </c>
      <c r="L44" s="15">
        <f t="shared" si="6"/>
        <v>92009.035000000003</v>
      </c>
      <c r="M44" s="15">
        <v>149783</v>
      </c>
      <c r="N44" s="10" t="s">
        <v>19</v>
      </c>
      <c r="O44" s="40">
        <f t="shared" si="7"/>
        <v>1318818.325</v>
      </c>
      <c r="P44" s="10">
        <v>275844.00599999999</v>
      </c>
      <c r="Q44" s="40">
        <f t="shared" si="8"/>
        <v>1594662.331</v>
      </c>
      <c r="R44" s="10">
        <f t="shared" si="3"/>
        <v>4881.3486842105267</v>
      </c>
      <c r="S44" s="10">
        <f t="shared" si="4"/>
        <v>5857.6184210526317</v>
      </c>
      <c r="T44" s="8">
        <v>12</v>
      </c>
    </row>
    <row r="45" spans="1:25" x14ac:dyDescent="0.25">
      <c r="A45" s="1"/>
      <c r="B45" s="41"/>
      <c r="C45" s="24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  <c r="P45" s="54"/>
      <c r="Q45" s="43"/>
      <c r="R45" s="25"/>
      <c r="S45" s="25"/>
      <c r="T45" s="24"/>
    </row>
    <row r="46" spans="1:25" x14ac:dyDescent="0.25">
      <c r="A46" s="1"/>
      <c r="B46" s="38" t="s">
        <v>35</v>
      </c>
      <c r="C46" s="8">
        <v>8</v>
      </c>
      <c r="D46" s="39">
        <v>582196</v>
      </c>
      <c r="E46" s="10" t="s">
        <v>19</v>
      </c>
      <c r="F46" s="39">
        <v>969368</v>
      </c>
      <c r="G46" s="39">
        <v>25206</v>
      </c>
      <c r="H46" s="39">
        <v>70823</v>
      </c>
      <c r="I46" s="39">
        <v>171782</v>
      </c>
      <c r="J46" s="10">
        <f>D46*0.21</f>
        <v>122261.15999999999</v>
      </c>
      <c r="K46" s="39">
        <v>39760</v>
      </c>
      <c r="L46" s="15">
        <f t="shared" si="6"/>
        <v>125172.14</v>
      </c>
      <c r="M46" s="15">
        <v>223319</v>
      </c>
      <c r="N46" s="10" t="s">
        <v>19</v>
      </c>
      <c r="O46" s="40">
        <f t="shared" si="7"/>
        <v>2329887.2999999998</v>
      </c>
      <c r="P46" s="10">
        <v>494658.18</v>
      </c>
      <c r="Q46" s="40">
        <f t="shared" si="8"/>
        <v>2824545.48</v>
      </c>
      <c r="R46" s="10">
        <f t="shared" si="3"/>
        <v>10207.657894736842</v>
      </c>
      <c r="S46" s="10">
        <f t="shared" si="4"/>
        <v>12249.189473684211</v>
      </c>
      <c r="T46" s="8">
        <v>8</v>
      </c>
    </row>
    <row r="47" spans="1:25" x14ac:dyDescent="0.25">
      <c r="A47" s="1"/>
      <c r="B47" s="38" t="s">
        <v>35</v>
      </c>
      <c r="C47" s="8">
        <v>9</v>
      </c>
      <c r="D47" s="39">
        <v>539017</v>
      </c>
      <c r="E47" s="10" t="s">
        <v>19</v>
      </c>
      <c r="F47" s="39">
        <v>744843</v>
      </c>
      <c r="G47" s="39">
        <v>25206</v>
      </c>
      <c r="H47" s="39">
        <v>53985</v>
      </c>
      <c r="I47" s="39">
        <v>130968</v>
      </c>
      <c r="J47" s="10">
        <f>D47*0.21</f>
        <v>113193.56999999999</v>
      </c>
      <c r="K47" s="39">
        <v>39760</v>
      </c>
      <c r="L47" s="15">
        <f t="shared" si="6"/>
        <v>115888.655</v>
      </c>
      <c r="M47" s="15">
        <v>202092</v>
      </c>
      <c r="N47" s="10" t="s">
        <v>19</v>
      </c>
      <c r="O47" s="40">
        <f t="shared" si="7"/>
        <v>1964953.2250000001</v>
      </c>
      <c r="P47" s="10">
        <v>412740.75599999999</v>
      </c>
      <c r="Q47" s="40">
        <f t="shared" si="8"/>
        <v>2377693.9810000001</v>
      </c>
      <c r="R47" s="10">
        <f t="shared" si="3"/>
        <v>8446.4473684210534</v>
      </c>
      <c r="S47" s="10">
        <f t="shared" si="4"/>
        <v>10135.736842105263</v>
      </c>
      <c r="T47" s="8">
        <v>9</v>
      </c>
    </row>
    <row r="48" spans="1:25" x14ac:dyDescent="0.25">
      <c r="A48" s="1"/>
      <c r="B48" s="38" t="s">
        <v>35</v>
      </c>
      <c r="C48" s="8">
        <v>10</v>
      </c>
      <c r="D48" s="39">
        <v>499127</v>
      </c>
      <c r="E48" s="10" t="s">
        <v>19</v>
      </c>
      <c r="F48" s="39">
        <v>563018</v>
      </c>
      <c r="G48" s="39">
        <v>25206</v>
      </c>
      <c r="H48" s="39">
        <v>40375</v>
      </c>
      <c r="I48" s="39">
        <v>97879</v>
      </c>
      <c r="J48" s="10">
        <f>D48*0.21</f>
        <v>104816.67</v>
      </c>
      <c r="K48" s="39">
        <v>39760</v>
      </c>
      <c r="L48" s="15">
        <f t="shared" si="6"/>
        <v>107312.30499999999</v>
      </c>
      <c r="M48" s="15">
        <v>182888</v>
      </c>
      <c r="N48" s="10" t="s">
        <v>19</v>
      </c>
      <c r="O48" s="40">
        <f t="shared" si="7"/>
        <v>1660381.9749999999</v>
      </c>
      <c r="P48" s="10">
        <v>344895.96600000001</v>
      </c>
      <c r="Q48" s="40">
        <f t="shared" si="8"/>
        <v>2005277.9409999999</v>
      </c>
      <c r="R48" s="10">
        <f t="shared" si="3"/>
        <v>6987.7960526315792</v>
      </c>
      <c r="S48" s="10">
        <f t="shared" si="4"/>
        <v>8385.355263157895</v>
      </c>
      <c r="T48" s="8">
        <v>10</v>
      </c>
    </row>
    <row r="49" spans="1:20" x14ac:dyDescent="0.25">
      <c r="A49" s="1"/>
      <c r="B49" s="38" t="s">
        <v>35</v>
      </c>
      <c r="C49" s="8">
        <v>11</v>
      </c>
      <c r="D49" s="39">
        <v>462185</v>
      </c>
      <c r="E49" s="10" t="s">
        <v>19</v>
      </c>
      <c r="F49" s="39">
        <v>425423</v>
      </c>
      <c r="G49" s="39">
        <v>25206</v>
      </c>
      <c r="H49" s="39">
        <v>30055</v>
      </c>
      <c r="I49" s="39">
        <v>72953</v>
      </c>
      <c r="J49" s="10">
        <f>D49*0.21</f>
        <v>97058.849999999991</v>
      </c>
      <c r="K49" s="39">
        <v>39760</v>
      </c>
      <c r="L49" s="15">
        <f t="shared" si="6"/>
        <v>99369.774999999994</v>
      </c>
      <c r="M49" s="15">
        <v>165511</v>
      </c>
      <c r="N49" s="10" t="s">
        <v>19</v>
      </c>
      <c r="O49" s="40">
        <f t="shared" si="7"/>
        <v>1417521.625</v>
      </c>
      <c r="P49" s="10">
        <v>291487.64399999997</v>
      </c>
      <c r="Q49" s="40">
        <f t="shared" si="8"/>
        <v>1709009.2689999999</v>
      </c>
      <c r="R49" s="10">
        <f t="shared" si="3"/>
        <v>5839.5263157894733</v>
      </c>
      <c r="S49" s="10">
        <f t="shared" si="4"/>
        <v>7007.4315789473685</v>
      </c>
      <c r="T49" s="8">
        <v>11</v>
      </c>
    </row>
    <row r="50" spans="1:20" x14ac:dyDescent="0.25">
      <c r="A50" s="1"/>
      <c r="B50" s="38" t="s">
        <v>35</v>
      </c>
      <c r="C50" s="8">
        <v>12</v>
      </c>
      <c r="D50" s="39">
        <v>427949</v>
      </c>
      <c r="E50" s="10" t="s">
        <v>19</v>
      </c>
      <c r="F50" s="39">
        <v>314016</v>
      </c>
      <c r="G50" s="39">
        <v>93798</v>
      </c>
      <c r="H50" s="39">
        <v>24006</v>
      </c>
      <c r="I50" s="39">
        <v>61700</v>
      </c>
      <c r="J50" s="10">
        <f>D50*0.21</f>
        <v>89869.29</v>
      </c>
      <c r="K50" s="39">
        <v>65688</v>
      </c>
      <c r="L50" s="15">
        <f t="shared" si="6"/>
        <v>92009.035000000003</v>
      </c>
      <c r="M50" s="15">
        <v>149783</v>
      </c>
      <c r="N50" s="10" t="s">
        <v>19</v>
      </c>
      <c r="O50" s="40">
        <f t="shared" si="7"/>
        <v>1318818.325</v>
      </c>
      <c r="P50" s="10">
        <v>275844.00599999999</v>
      </c>
      <c r="Q50" s="40">
        <f t="shared" si="8"/>
        <v>1594662.331</v>
      </c>
      <c r="R50" s="10">
        <f t="shared" si="3"/>
        <v>4881.3486842105267</v>
      </c>
      <c r="S50" s="10">
        <f t="shared" si="4"/>
        <v>5857.6184210526317</v>
      </c>
      <c r="T50" s="8">
        <v>12</v>
      </c>
    </row>
    <row r="51" spans="1:20" x14ac:dyDescent="0.25">
      <c r="A51" s="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45"/>
      <c r="Q51" s="2"/>
      <c r="R51" s="25"/>
      <c r="S51" s="25"/>
      <c r="T51" s="3"/>
    </row>
    <row r="52" spans="1:20" x14ac:dyDescent="0.25">
      <c r="A52" s="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45"/>
      <c r="Q52" s="2"/>
      <c r="R52" s="25"/>
      <c r="S52" s="25"/>
      <c r="T52" s="3"/>
    </row>
    <row r="53" spans="1:20" x14ac:dyDescent="0.25">
      <c r="A53" s="1"/>
      <c r="B53" s="57" t="s">
        <v>43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x14ac:dyDescent="0.2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3"/>
      <c r="Q54" s="2"/>
      <c r="R54" s="25"/>
      <c r="S54" s="25"/>
      <c r="T54" s="3"/>
    </row>
    <row r="55" spans="1:20" ht="33.75" x14ac:dyDescent="0.25">
      <c r="A55" s="1"/>
      <c r="B55" s="5" t="s">
        <v>0</v>
      </c>
      <c r="C55" s="5" t="s">
        <v>1</v>
      </c>
      <c r="D55" s="5" t="s">
        <v>2</v>
      </c>
      <c r="E55" s="5" t="s">
        <v>3</v>
      </c>
      <c r="F55" s="5" t="s">
        <v>4</v>
      </c>
      <c r="G55" s="5" t="s">
        <v>5</v>
      </c>
      <c r="H55" s="5" t="s">
        <v>6</v>
      </c>
      <c r="I55" s="5" t="s">
        <v>7</v>
      </c>
      <c r="J55" s="5" t="s">
        <v>8</v>
      </c>
      <c r="K55" s="5" t="s">
        <v>9</v>
      </c>
      <c r="L55" s="5" t="s">
        <v>10</v>
      </c>
      <c r="M55" s="5" t="s">
        <v>11</v>
      </c>
      <c r="N55" s="5" t="s">
        <v>40</v>
      </c>
      <c r="O55" s="5" t="s">
        <v>12</v>
      </c>
      <c r="P55" s="5" t="s">
        <v>13</v>
      </c>
      <c r="Q55" s="5" t="s">
        <v>14</v>
      </c>
      <c r="R55" s="5" t="s">
        <v>15</v>
      </c>
      <c r="S55" s="5" t="s">
        <v>16</v>
      </c>
      <c r="T55" s="6" t="s">
        <v>1</v>
      </c>
    </row>
    <row r="56" spans="1:20" ht="15" customHeight="1" x14ac:dyDescent="0.25">
      <c r="A56" s="1"/>
      <c r="B56" s="38" t="s">
        <v>37</v>
      </c>
      <c r="C56" s="8">
        <v>9</v>
      </c>
      <c r="D56" s="39">
        <v>539017</v>
      </c>
      <c r="E56" s="10" t="s">
        <v>19</v>
      </c>
      <c r="F56" s="39">
        <v>744843</v>
      </c>
      <c r="G56" s="39">
        <v>25206</v>
      </c>
      <c r="H56" s="39">
        <v>53985</v>
      </c>
      <c r="I56" s="39">
        <v>130968</v>
      </c>
      <c r="J56" s="10">
        <f t="shared" ref="J56:J65" si="10">D56*0.21</f>
        <v>113193.56999999999</v>
      </c>
      <c r="K56" s="39">
        <v>39760</v>
      </c>
      <c r="L56" s="15">
        <f t="shared" ref="L56:L74" si="11">D56*0.215</f>
        <v>115888.655</v>
      </c>
      <c r="M56" s="10" t="s">
        <v>19</v>
      </c>
      <c r="N56" s="10" t="s">
        <v>19</v>
      </c>
      <c r="O56" s="40">
        <f>SUM(D56:N56)</f>
        <v>1762861.2250000001</v>
      </c>
      <c r="P56" s="39">
        <v>412740.75599999999</v>
      </c>
      <c r="Q56" s="40">
        <f>SUM(O56+P56)</f>
        <v>2175601.9810000001</v>
      </c>
      <c r="R56" s="10">
        <f t="shared" si="3"/>
        <v>8446.4473684210534</v>
      </c>
      <c r="S56" s="10">
        <f t="shared" si="4"/>
        <v>10135.736842105263</v>
      </c>
      <c r="T56" s="8">
        <v>9</v>
      </c>
    </row>
    <row r="57" spans="1:20" x14ac:dyDescent="0.25">
      <c r="A57" s="1"/>
      <c r="B57" s="38" t="s">
        <v>37</v>
      </c>
      <c r="C57" s="8">
        <v>10</v>
      </c>
      <c r="D57" s="39">
        <v>499127</v>
      </c>
      <c r="E57" s="10" t="s">
        <v>19</v>
      </c>
      <c r="F57" s="39">
        <v>563018</v>
      </c>
      <c r="G57" s="39">
        <v>25206</v>
      </c>
      <c r="H57" s="39">
        <v>40375</v>
      </c>
      <c r="I57" s="39">
        <v>97879</v>
      </c>
      <c r="J57" s="10">
        <f t="shared" si="10"/>
        <v>104816.67</v>
      </c>
      <c r="K57" s="39">
        <v>39760</v>
      </c>
      <c r="L57" s="15">
        <f t="shared" si="11"/>
        <v>107312.30499999999</v>
      </c>
      <c r="M57" s="10" t="s">
        <v>19</v>
      </c>
      <c r="N57" s="10" t="s">
        <v>19</v>
      </c>
      <c r="O57" s="40">
        <f t="shared" ref="O57:O74" si="12">SUM(D57:N57)</f>
        <v>1477493.9749999999</v>
      </c>
      <c r="P57" s="39">
        <v>344895.96600000001</v>
      </c>
      <c r="Q57" s="40">
        <f t="shared" ref="Q57:Q74" si="13">SUM(O57+P57)</f>
        <v>1822389.9409999999</v>
      </c>
      <c r="R57" s="10">
        <f t="shared" si="3"/>
        <v>6987.7960526315792</v>
      </c>
      <c r="S57" s="10">
        <f t="shared" si="4"/>
        <v>8385.355263157895</v>
      </c>
      <c r="T57" s="8">
        <v>10</v>
      </c>
    </row>
    <row r="58" spans="1:20" x14ac:dyDescent="0.25">
      <c r="A58" s="1"/>
      <c r="B58" s="38" t="s">
        <v>37</v>
      </c>
      <c r="C58" s="8">
        <v>11</v>
      </c>
      <c r="D58" s="39">
        <v>462185</v>
      </c>
      <c r="E58" s="10" t="s">
        <v>19</v>
      </c>
      <c r="F58" s="39">
        <v>425423</v>
      </c>
      <c r="G58" s="39">
        <v>25206</v>
      </c>
      <c r="H58" s="39">
        <v>30055</v>
      </c>
      <c r="I58" s="39">
        <v>72953</v>
      </c>
      <c r="J58" s="10">
        <f t="shared" si="10"/>
        <v>97058.849999999991</v>
      </c>
      <c r="K58" s="39">
        <v>39760</v>
      </c>
      <c r="L58" s="15">
        <f t="shared" si="11"/>
        <v>99369.774999999994</v>
      </c>
      <c r="M58" s="10" t="s">
        <v>19</v>
      </c>
      <c r="N58" s="10" t="s">
        <v>19</v>
      </c>
      <c r="O58" s="40">
        <f t="shared" si="12"/>
        <v>1252010.625</v>
      </c>
      <c r="P58" s="39">
        <v>291487.64399999997</v>
      </c>
      <c r="Q58" s="40">
        <f t="shared" si="13"/>
        <v>1543498.2689999999</v>
      </c>
      <c r="R58" s="10">
        <f t="shared" si="3"/>
        <v>5839.5263157894733</v>
      </c>
      <c r="S58" s="10">
        <f t="shared" si="4"/>
        <v>7007.4315789473685</v>
      </c>
      <c r="T58" s="8">
        <v>11</v>
      </c>
    </row>
    <row r="59" spans="1:20" x14ac:dyDescent="0.25">
      <c r="A59" s="1"/>
      <c r="B59" s="38" t="s">
        <v>37</v>
      </c>
      <c r="C59" s="8">
        <v>12</v>
      </c>
      <c r="D59" s="39">
        <v>427949</v>
      </c>
      <c r="E59" s="10" t="s">
        <v>19</v>
      </c>
      <c r="F59" s="39">
        <v>314016</v>
      </c>
      <c r="G59" s="39">
        <v>93798</v>
      </c>
      <c r="H59" s="39">
        <v>24006</v>
      </c>
      <c r="I59" s="39">
        <v>61700</v>
      </c>
      <c r="J59" s="10">
        <f t="shared" si="10"/>
        <v>89869.29</v>
      </c>
      <c r="K59" s="39">
        <v>65688</v>
      </c>
      <c r="L59" s="15">
        <f t="shared" si="11"/>
        <v>92009.035000000003</v>
      </c>
      <c r="M59" s="10" t="s">
        <v>19</v>
      </c>
      <c r="N59" s="10" t="s">
        <v>19</v>
      </c>
      <c r="O59" s="40">
        <f t="shared" si="12"/>
        <v>1169035.325</v>
      </c>
      <c r="P59" s="39">
        <v>275844.00599999999</v>
      </c>
      <c r="Q59" s="40">
        <f t="shared" si="13"/>
        <v>1444879.331</v>
      </c>
      <c r="R59" s="10">
        <f t="shared" si="3"/>
        <v>4881.3486842105267</v>
      </c>
      <c r="S59" s="10">
        <f t="shared" si="4"/>
        <v>5857.6184210526317</v>
      </c>
      <c r="T59" s="8">
        <v>12</v>
      </c>
    </row>
    <row r="60" spans="1:20" x14ac:dyDescent="0.25">
      <c r="A60" s="1"/>
      <c r="B60" s="38" t="s">
        <v>37</v>
      </c>
      <c r="C60" s="8">
        <v>13</v>
      </c>
      <c r="D60" s="39">
        <v>396234</v>
      </c>
      <c r="E60" s="10" t="s">
        <v>19</v>
      </c>
      <c r="F60" s="39">
        <v>233675</v>
      </c>
      <c r="G60" s="39">
        <v>91026</v>
      </c>
      <c r="H60" s="39">
        <v>17323</v>
      </c>
      <c r="I60" s="39">
        <v>45552</v>
      </c>
      <c r="J60" s="10">
        <f t="shared" si="10"/>
        <v>83209.14</v>
      </c>
      <c r="K60" s="39">
        <v>65688</v>
      </c>
      <c r="L60" s="15">
        <f t="shared" si="11"/>
        <v>85190.31</v>
      </c>
      <c r="M60" s="10" t="s">
        <v>19</v>
      </c>
      <c r="N60" s="10" t="s">
        <v>19</v>
      </c>
      <c r="O60" s="40">
        <f t="shared" si="12"/>
        <v>1017897.45</v>
      </c>
      <c r="P60" s="39">
        <v>240706.63800000001</v>
      </c>
      <c r="Q60" s="40">
        <f t="shared" si="13"/>
        <v>1258604.088</v>
      </c>
      <c r="R60" s="10">
        <f t="shared" si="3"/>
        <v>4144.1381578947367</v>
      </c>
      <c r="S60" s="10">
        <f t="shared" si="4"/>
        <v>4972.9657894736847</v>
      </c>
      <c r="T60" s="8">
        <v>13</v>
      </c>
    </row>
    <row r="61" spans="1:20" x14ac:dyDescent="0.25">
      <c r="A61" s="1"/>
      <c r="B61" s="38" t="s">
        <v>37</v>
      </c>
      <c r="C61" s="8">
        <v>14</v>
      </c>
      <c r="D61" s="39">
        <v>366824</v>
      </c>
      <c r="E61" s="10" t="s">
        <v>19</v>
      </c>
      <c r="F61" s="39">
        <v>176513</v>
      </c>
      <c r="G61" s="39">
        <v>90297</v>
      </c>
      <c r="H61" s="39">
        <v>12806</v>
      </c>
      <c r="I61" s="39">
        <v>34346</v>
      </c>
      <c r="J61" s="10">
        <f t="shared" si="10"/>
        <v>77033.039999999994</v>
      </c>
      <c r="K61" s="39">
        <v>65688</v>
      </c>
      <c r="L61" s="15">
        <f t="shared" si="11"/>
        <v>78867.16</v>
      </c>
      <c r="M61" s="10" t="s">
        <v>19</v>
      </c>
      <c r="N61" s="10" t="s">
        <v>19</v>
      </c>
      <c r="O61" s="40">
        <f t="shared" si="12"/>
        <v>902374.20000000007</v>
      </c>
      <c r="P61" s="39">
        <v>213992.53200000001</v>
      </c>
      <c r="Q61" s="40">
        <f t="shared" si="13"/>
        <v>1116366.7320000001</v>
      </c>
      <c r="R61" s="10">
        <f t="shared" si="3"/>
        <v>3574.5855263157891</v>
      </c>
      <c r="S61" s="10">
        <f t="shared" si="4"/>
        <v>4289.5026315789473</v>
      </c>
      <c r="T61" s="8">
        <v>14</v>
      </c>
    </row>
    <row r="62" spans="1:20" x14ac:dyDescent="0.25">
      <c r="A62" s="1"/>
      <c r="B62" s="38" t="s">
        <v>37</v>
      </c>
      <c r="C62" s="8">
        <v>15</v>
      </c>
      <c r="D62" s="39">
        <v>339676</v>
      </c>
      <c r="E62" s="10" t="s">
        <v>19</v>
      </c>
      <c r="F62" s="39">
        <v>141779</v>
      </c>
      <c r="G62" s="39">
        <v>77759</v>
      </c>
      <c r="H62" s="39">
        <v>10021</v>
      </c>
      <c r="I62" s="39">
        <v>26635</v>
      </c>
      <c r="J62" s="10">
        <f t="shared" si="10"/>
        <v>71331.959999999992</v>
      </c>
      <c r="K62" s="39">
        <v>65688</v>
      </c>
      <c r="L62" s="15">
        <f t="shared" si="11"/>
        <v>73030.34</v>
      </c>
      <c r="M62" s="10" t="s">
        <v>19</v>
      </c>
      <c r="N62" s="10" t="s">
        <v>19</v>
      </c>
      <c r="O62" s="40">
        <f t="shared" si="12"/>
        <v>805920.29999999993</v>
      </c>
      <c r="P62" s="39">
        <v>191220.01200000002</v>
      </c>
      <c r="Q62" s="40">
        <f t="shared" si="13"/>
        <v>997140.31199999992</v>
      </c>
      <c r="R62" s="10">
        <f t="shared" si="3"/>
        <v>3167.4671052631579</v>
      </c>
      <c r="S62" s="10">
        <f t="shared" si="4"/>
        <v>3800.9605263157891</v>
      </c>
      <c r="T62" s="8">
        <v>15</v>
      </c>
    </row>
    <row r="63" spans="1:20" x14ac:dyDescent="0.25">
      <c r="A63" s="1"/>
      <c r="B63" s="38" t="s">
        <v>37</v>
      </c>
      <c r="C63" s="8">
        <v>16</v>
      </c>
      <c r="D63" s="39">
        <v>314455</v>
      </c>
      <c r="E63" s="10" t="s">
        <v>19</v>
      </c>
      <c r="F63" s="39">
        <v>139243</v>
      </c>
      <c r="G63" s="39">
        <v>81924</v>
      </c>
      <c r="H63" s="39">
        <v>9734</v>
      </c>
      <c r="I63" s="39">
        <v>25941</v>
      </c>
      <c r="J63" s="10">
        <f t="shared" si="10"/>
        <v>66035.55</v>
      </c>
      <c r="K63" s="39">
        <v>65688</v>
      </c>
      <c r="L63" s="15">
        <f t="shared" si="11"/>
        <v>67607.824999999997</v>
      </c>
      <c r="M63" s="10" t="s">
        <v>19</v>
      </c>
      <c r="N63" s="10" t="s">
        <v>19</v>
      </c>
      <c r="O63" s="40">
        <f t="shared" si="12"/>
        <v>770628.375</v>
      </c>
      <c r="P63" s="39">
        <v>184000.86</v>
      </c>
      <c r="Q63" s="40">
        <f t="shared" si="13"/>
        <v>954629.23499999999</v>
      </c>
      <c r="R63" s="10">
        <f t="shared" si="3"/>
        <v>2984.8552631578946</v>
      </c>
      <c r="S63" s="10">
        <f t="shared" si="4"/>
        <v>3581.8263157894735</v>
      </c>
      <c r="T63" s="8">
        <v>16</v>
      </c>
    </row>
    <row r="64" spans="1:20" x14ac:dyDescent="0.25">
      <c r="A64" s="1"/>
      <c r="B64" s="38" t="s">
        <v>37</v>
      </c>
      <c r="C64" s="8">
        <v>17</v>
      </c>
      <c r="D64" s="39">
        <v>291171</v>
      </c>
      <c r="E64" s="10" t="s">
        <v>19</v>
      </c>
      <c r="F64" s="39">
        <v>107658</v>
      </c>
      <c r="G64" s="39">
        <v>76216</v>
      </c>
      <c r="H64" s="39">
        <v>6980</v>
      </c>
      <c r="I64" s="39">
        <v>18695</v>
      </c>
      <c r="J64" s="10">
        <f t="shared" si="10"/>
        <v>61145.909999999996</v>
      </c>
      <c r="K64" s="39">
        <v>65688</v>
      </c>
      <c r="L64" s="15">
        <f t="shared" si="11"/>
        <v>62601.764999999999</v>
      </c>
      <c r="M64" s="10" t="s">
        <v>19</v>
      </c>
      <c r="N64" s="10" t="s">
        <v>19</v>
      </c>
      <c r="O64" s="40">
        <f t="shared" si="12"/>
        <v>690155.67500000005</v>
      </c>
      <c r="P64" s="39">
        <v>165464.29800000001</v>
      </c>
      <c r="Q64" s="40">
        <f t="shared" si="13"/>
        <v>855619.973</v>
      </c>
      <c r="R64" s="10">
        <f t="shared" si="3"/>
        <v>2623.875</v>
      </c>
      <c r="S64" s="10">
        <f t="shared" si="4"/>
        <v>3148.6499999999996</v>
      </c>
      <c r="T64" s="8">
        <v>17</v>
      </c>
    </row>
    <row r="65" spans="1:20" x14ac:dyDescent="0.25">
      <c r="A65" s="1"/>
      <c r="B65" s="38" t="s">
        <v>37</v>
      </c>
      <c r="C65" s="8">
        <v>18</v>
      </c>
      <c r="D65" s="39">
        <v>269610</v>
      </c>
      <c r="E65" s="10"/>
      <c r="F65" s="39">
        <v>104260</v>
      </c>
      <c r="G65" s="39">
        <v>76216</v>
      </c>
      <c r="H65" s="39">
        <v>6311</v>
      </c>
      <c r="I65" s="39">
        <v>17096</v>
      </c>
      <c r="J65" s="10">
        <f t="shared" si="10"/>
        <v>56618.1</v>
      </c>
      <c r="K65" s="39">
        <v>65688</v>
      </c>
      <c r="L65" s="15">
        <f t="shared" si="11"/>
        <v>57966.15</v>
      </c>
      <c r="M65" s="10"/>
      <c r="N65" s="10"/>
      <c r="O65" s="40">
        <f t="shared" si="12"/>
        <v>653765.25</v>
      </c>
      <c r="P65" s="39">
        <v>157826.84399999998</v>
      </c>
      <c r="Q65" s="40">
        <f t="shared" si="13"/>
        <v>811592.09400000004</v>
      </c>
      <c r="R65" s="10">
        <f t="shared" si="3"/>
        <v>2459.6710526315787</v>
      </c>
      <c r="S65" s="10">
        <f t="shared" si="4"/>
        <v>2951.6052631578946</v>
      </c>
      <c r="T65" s="8">
        <v>18</v>
      </c>
    </row>
    <row r="66" spans="1:20" x14ac:dyDescent="0.25">
      <c r="A66" s="1"/>
      <c r="B66" s="41"/>
      <c r="C66" s="24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3"/>
      <c r="P66" s="54"/>
      <c r="Q66" s="43"/>
      <c r="R66" s="25"/>
      <c r="S66" s="25"/>
      <c r="T66" s="24"/>
    </row>
    <row r="67" spans="1:20" x14ac:dyDescent="0.25">
      <c r="A67" s="1"/>
      <c r="B67" s="38" t="s">
        <v>38</v>
      </c>
      <c r="C67" s="8">
        <v>11</v>
      </c>
      <c r="D67" s="39">
        <v>462185</v>
      </c>
      <c r="E67" s="10" t="s">
        <v>19</v>
      </c>
      <c r="F67" s="39">
        <v>425423</v>
      </c>
      <c r="G67" s="39">
        <v>25206</v>
      </c>
      <c r="H67" s="39">
        <v>30055</v>
      </c>
      <c r="I67" s="39">
        <v>72953</v>
      </c>
      <c r="J67" s="10">
        <f t="shared" ref="J67:J74" si="14">D67*0.21</f>
        <v>97058.849999999991</v>
      </c>
      <c r="K67" s="39">
        <v>39760</v>
      </c>
      <c r="L67" s="15">
        <f t="shared" si="11"/>
        <v>99369.774999999994</v>
      </c>
      <c r="M67" s="10" t="s">
        <v>19</v>
      </c>
      <c r="N67" s="10" t="s">
        <v>19</v>
      </c>
      <c r="O67" s="40">
        <f t="shared" si="12"/>
        <v>1252010.625</v>
      </c>
      <c r="P67" s="15">
        <v>291487.64399999997</v>
      </c>
      <c r="Q67" s="40">
        <f t="shared" si="13"/>
        <v>1543498.2689999999</v>
      </c>
      <c r="R67" s="10">
        <f t="shared" si="3"/>
        <v>5839.5263157894733</v>
      </c>
      <c r="S67" s="10">
        <f t="shared" si="4"/>
        <v>7007.4315789473685</v>
      </c>
      <c r="T67" s="8">
        <v>11</v>
      </c>
    </row>
    <row r="68" spans="1:20" x14ac:dyDescent="0.25">
      <c r="A68" s="1"/>
      <c r="B68" s="38" t="s">
        <v>38</v>
      </c>
      <c r="C68" s="8">
        <v>12</v>
      </c>
      <c r="D68" s="39">
        <v>427949</v>
      </c>
      <c r="E68" s="10" t="s">
        <v>19</v>
      </c>
      <c r="F68" s="39">
        <v>314016</v>
      </c>
      <c r="G68" s="39">
        <v>93798</v>
      </c>
      <c r="H68" s="39">
        <v>24006</v>
      </c>
      <c r="I68" s="39">
        <v>61700</v>
      </c>
      <c r="J68" s="10">
        <f t="shared" si="14"/>
        <v>89869.29</v>
      </c>
      <c r="K68" s="39">
        <v>65688</v>
      </c>
      <c r="L68" s="15">
        <f t="shared" si="11"/>
        <v>92009.035000000003</v>
      </c>
      <c r="M68" s="10" t="s">
        <v>19</v>
      </c>
      <c r="N68" s="10" t="s">
        <v>19</v>
      </c>
      <c r="O68" s="40">
        <f t="shared" si="12"/>
        <v>1169035.325</v>
      </c>
      <c r="P68" s="15">
        <v>275844.00599999999</v>
      </c>
      <c r="Q68" s="40">
        <f t="shared" si="13"/>
        <v>1444879.331</v>
      </c>
      <c r="R68" s="10">
        <f t="shared" si="3"/>
        <v>4881.3486842105267</v>
      </c>
      <c r="S68" s="10">
        <f t="shared" si="4"/>
        <v>5857.6184210526317</v>
      </c>
      <c r="T68" s="8">
        <v>12</v>
      </c>
    </row>
    <row r="69" spans="1:20" x14ac:dyDescent="0.25">
      <c r="A69" s="1"/>
      <c r="B69" s="38" t="s">
        <v>38</v>
      </c>
      <c r="C69" s="8">
        <v>13</v>
      </c>
      <c r="D69" s="39">
        <v>396234</v>
      </c>
      <c r="E69" s="10" t="s">
        <v>19</v>
      </c>
      <c r="F69" s="39">
        <v>233675</v>
      </c>
      <c r="G69" s="39">
        <v>91026</v>
      </c>
      <c r="H69" s="39">
        <v>17323</v>
      </c>
      <c r="I69" s="39">
        <v>45552</v>
      </c>
      <c r="J69" s="10">
        <f t="shared" si="14"/>
        <v>83209.14</v>
      </c>
      <c r="K69" s="39">
        <v>65688</v>
      </c>
      <c r="L69" s="15">
        <f t="shared" si="11"/>
        <v>85190.31</v>
      </c>
      <c r="M69" s="10" t="s">
        <v>19</v>
      </c>
      <c r="N69" s="10" t="s">
        <v>19</v>
      </c>
      <c r="O69" s="40">
        <f t="shared" si="12"/>
        <v>1017897.45</v>
      </c>
      <c r="P69" s="15">
        <v>240706.63800000001</v>
      </c>
      <c r="Q69" s="40">
        <f t="shared" si="13"/>
        <v>1258604.088</v>
      </c>
      <c r="R69" s="10">
        <f t="shared" si="3"/>
        <v>4144.1381578947367</v>
      </c>
      <c r="S69" s="10">
        <f t="shared" si="4"/>
        <v>4972.9657894736847</v>
      </c>
      <c r="T69" s="8">
        <v>13</v>
      </c>
    </row>
    <row r="70" spans="1:20" x14ac:dyDescent="0.25">
      <c r="A70" s="1"/>
      <c r="B70" s="38" t="s">
        <v>38</v>
      </c>
      <c r="C70" s="8">
        <v>14</v>
      </c>
      <c r="D70" s="39">
        <v>366824</v>
      </c>
      <c r="E70" s="10" t="s">
        <v>19</v>
      </c>
      <c r="F70" s="39">
        <v>176513</v>
      </c>
      <c r="G70" s="39">
        <v>90297</v>
      </c>
      <c r="H70" s="39">
        <v>12806</v>
      </c>
      <c r="I70" s="39">
        <v>34346</v>
      </c>
      <c r="J70" s="10">
        <f t="shared" si="14"/>
        <v>77033.039999999994</v>
      </c>
      <c r="K70" s="39">
        <v>65688</v>
      </c>
      <c r="L70" s="15">
        <f t="shared" si="11"/>
        <v>78867.16</v>
      </c>
      <c r="M70" s="10" t="s">
        <v>19</v>
      </c>
      <c r="N70" s="10" t="s">
        <v>19</v>
      </c>
      <c r="O70" s="40">
        <f t="shared" si="12"/>
        <v>902374.20000000007</v>
      </c>
      <c r="P70" s="15">
        <v>213992.53200000001</v>
      </c>
      <c r="Q70" s="40">
        <f t="shared" si="13"/>
        <v>1116366.7320000001</v>
      </c>
      <c r="R70" s="10">
        <f t="shared" si="3"/>
        <v>3574.5855263157891</v>
      </c>
      <c r="S70" s="10">
        <f t="shared" si="4"/>
        <v>4289.5026315789473</v>
      </c>
      <c r="T70" s="8">
        <v>14</v>
      </c>
    </row>
    <row r="71" spans="1:20" x14ac:dyDescent="0.25">
      <c r="A71" s="1"/>
      <c r="B71" s="38" t="s">
        <v>38</v>
      </c>
      <c r="C71" s="8">
        <v>15</v>
      </c>
      <c r="D71" s="39">
        <v>339676</v>
      </c>
      <c r="E71" s="10" t="s">
        <v>19</v>
      </c>
      <c r="F71" s="39">
        <v>141779</v>
      </c>
      <c r="G71" s="39">
        <v>77759</v>
      </c>
      <c r="H71" s="39">
        <v>10021</v>
      </c>
      <c r="I71" s="39">
        <v>26635</v>
      </c>
      <c r="J71" s="10">
        <f t="shared" si="14"/>
        <v>71331.959999999992</v>
      </c>
      <c r="K71" s="39">
        <v>65688</v>
      </c>
      <c r="L71" s="15">
        <f t="shared" si="11"/>
        <v>73030.34</v>
      </c>
      <c r="M71" s="10" t="s">
        <v>19</v>
      </c>
      <c r="N71" s="10" t="s">
        <v>19</v>
      </c>
      <c r="O71" s="40">
        <f t="shared" si="12"/>
        <v>805920.29999999993</v>
      </c>
      <c r="P71" s="15">
        <v>191220.01200000002</v>
      </c>
      <c r="Q71" s="40">
        <f t="shared" si="13"/>
        <v>997140.31199999992</v>
      </c>
      <c r="R71" s="10">
        <f t="shared" si="3"/>
        <v>3167.4671052631579</v>
      </c>
      <c r="S71" s="10">
        <f t="shared" si="4"/>
        <v>3800.9605263157891</v>
      </c>
      <c r="T71" s="8">
        <v>15</v>
      </c>
    </row>
    <row r="72" spans="1:20" x14ac:dyDescent="0.25">
      <c r="A72" s="1"/>
      <c r="B72" s="38" t="s">
        <v>38</v>
      </c>
      <c r="C72" s="8">
        <v>16</v>
      </c>
      <c r="D72" s="39">
        <v>314455</v>
      </c>
      <c r="E72" s="10" t="s">
        <v>19</v>
      </c>
      <c r="F72" s="39">
        <v>139243</v>
      </c>
      <c r="G72" s="39">
        <v>81924</v>
      </c>
      <c r="H72" s="39">
        <v>9734</v>
      </c>
      <c r="I72" s="39">
        <v>25941</v>
      </c>
      <c r="J72" s="10">
        <f t="shared" si="14"/>
        <v>66035.55</v>
      </c>
      <c r="K72" s="39">
        <v>65688</v>
      </c>
      <c r="L72" s="15">
        <f t="shared" si="11"/>
        <v>67607.824999999997</v>
      </c>
      <c r="M72" s="10" t="s">
        <v>19</v>
      </c>
      <c r="N72" s="10" t="s">
        <v>19</v>
      </c>
      <c r="O72" s="40">
        <f t="shared" si="12"/>
        <v>770628.375</v>
      </c>
      <c r="P72" s="15">
        <v>184000.86</v>
      </c>
      <c r="Q72" s="40">
        <f t="shared" si="13"/>
        <v>954629.23499999999</v>
      </c>
      <c r="R72" s="10">
        <f t="shared" si="3"/>
        <v>2984.8552631578946</v>
      </c>
      <c r="S72" s="10">
        <f t="shared" si="4"/>
        <v>3581.8263157894735</v>
      </c>
      <c r="T72" s="8">
        <v>16</v>
      </c>
    </row>
    <row r="73" spans="1:20" x14ac:dyDescent="0.25">
      <c r="A73" s="1"/>
      <c r="B73" s="38" t="s">
        <v>38</v>
      </c>
      <c r="C73" s="8">
        <v>17</v>
      </c>
      <c r="D73" s="39">
        <v>291171</v>
      </c>
      <c r="E73" s="10" t="s">
        <v>19</v>
      </c>
      <c r="F73" s="39">
        <v>107658</v>
      </c>
      <c r="G73" s="39">
        <v>76216</v>
      </c>
      <c r="H73" s="39">
        <v>6980</v>
      </c>
      <c r="I73" s="39">
        <v>18695</v>
      </c>
      <c r="J73" s="10">
        <f t="shared" si="14"/>
        <v>61145.909999999996</v>
      </c>
      <c r="K73" s="39">
        <v>65688</v>
      </c>
      <c r="L73" s="15">
        <f t="shared" si="11"/>
        <v>62601.764999999999</v>
      </c>
      <c r="M73" s="10" t="s">
        <v>19</v>
      </c>
      <c r="N73" s="10" t="s">
        <v>19</v>
      </c>
      <c r="O73" s="40">
        <f t="shared" si="12"/>
        <v>690155.67500000005</v>
      </c>
      <c r="P73" s="15">
        <v>165464.29800000001</v>
      </c>
      <c r="Q73" s="40">
        <f t="shared" si="13"/>
        <v>855619.973</v>
      </c>
      <c r="R73" s="10">
        <f t="shared" si="3"/>
        <v>2623.875</v>
      </c>
      <c r="S73" s="10">
        <f t="shared" si="4"/>
        <v>3148.6499999999996</v>
      </c>
      <c r="T73" s="8">
        <v>17</v>
      </c>
    </row>
    <row r="74" spans="1:20" x14ac:dyDescent="0.25">
      <c r="A74" s="1"/>
      <c r="B74" s="38" t="s">
        <v>38</v>
      </c>
      <c r="C74" s="8">
        <v>18</v>
      </c>
      <c r="D74" s="39">
        <v>269610</v>
      </c>
      <c r="E74" s="10" t="s">
        <v>19</v>
      </c>
      <c r="F74" s="39">
        <v>104260</v>
      </c>
      <c r="G74" s="39">
        <v>76216</v>
      </c>
      <c r="H74" s="39">
        <v>6311</v>
      </c>
      <c r="I74" s="39">
        <v>17096</v>
      </c>
      <c r="J74" s="10">
        <f t="shared" si="14"/>
        <v>56618.1</v>
      </c>
      <c r="K74" s="39">
        <v>65688</v>
      </c>
      <c r="L74" s="15">
        <f t="shared" si="11"/>
        <v>57966.15</v>
      </c>
      <c r="M74" s="10" t="s">
        <v>19</v>
      </c>
      <c r="N74" s="10" t="s">
        <v>19</v>
      </c>
      <c r="O74" s="40">
        <f t="shared" si="12"/>
        <v>653765.25</v>
      </c>
      <c r="P74" s="15">
        <v>157826.84399999998</v>
      </c>
      <c r="Q74" s="40">
        <f t="shared" si="13"/>
        <v>811592.09400000004</v>
      </c>
      <c r="R74" s="10">
        <f t="shared" si="3"/>
        <v>2459.6710526315787</v>
      </c>
      <c r="S74" s="10">
        <f t="shared" si="4"/>
        <v>2951.6052631578946</v>
      </c>
      <c r="T74" s="8">
        <v>18</v>
      </c>
    </row>
    <row r="75" spans="1:20" x14ac:dyDescent="0.25">
      <c r="A75" s="1"/>
      <c r="B75" s="41"/>
      <c r="C75" s="2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55"/>
      <c r="Q75" s="2"/>
      <c r="R75" s="25"/>
      <c r="S75" s="25"/>
      <c r="T75" s="3"/>
    </row>
    <row r="76" spans="1:20" x14ac:dyDescent="0.25">
      <c r="A76" s="1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45"/>
      <c r="Q76" s="2"/>
      <c r="R76" s="25"/>
      <c r="S76" s="25"/>
      <c r="T76" s="3"/>
    </row>
    <row r="77" spans="1:20" x14ac:dyDescent="0.25">
      <c r="A77" s="1"/>
      <c r="B77" s="57" t="s">
        <v>44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</row>
    <row r="78" spans="1:20" x14ac:dyDescent="0.25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3"/>
      <c r="Q78" s="2"/>
      <c r="R78" s="25"/>
      <c r="S78" s="25"/>
      <c r="T78" s="3"/>
    </row>
    <row r="79" spans="1:20" ht="33.75" x14ac:dyDescent="0.25">
      <c r="A79" s="1"/>
      <c r="B79" s="5" t="s">
        <v>0</v>
      </c>
      <c r="C79" s="5" t="s">
        <v>1</v>
      </c>
      <c r="D79" s="5" t="s">
        <v>2</v>
      </c>
      <c r="E79" s="5" t="s">
        <v>3</v>
      </c>
      <c r="F79" s="5" t="s">
        <v>4</v>
      </c>
      <c r="G79" s="5" t="s">
        <v>5</v>
      </c>
      <c r="H79" s="5" t="s">
        <v>6</v>
      </c>
      <c r="I79" s="5" t="s">
        <v>7</v>
      </c>
      <c r="J79" s="5" t="s">
        <v>8</v>
      </c>
      <c r="K79" s="5" t="s">
        <v>9</v>
      </c>
      <c r="L79" s="5" t="s">
        <v>10</v>
      </c>
      <c r="M79" s="5" t="s">
        <v>11</v>
      </c>
      <c r="N79" s="5" t="s">
        <v>40</v>
      </c>
      <c r="O79" s="5" t="s">
        <v>12</v>
      </c>
      <c r="P79" s="5" t="s">
        <v>13</v>
      </c>
      <c r="Q79" s="5" t="s">
        <v>14</v>
      </c>
      <c r="R79" s="5" t="s">
        <v>15</v>
      </c>
      <c r="S79" s="5" t="s">
        <v>16</v>
      </c>
      <c r="T79" s="6" t="s">
        <v>1</v>
      </c>
    </row>
    <row r="80" spans="1:20" ht="15" customHeight="1" x14ac:dyDescent="0.25">
      <c r="A80" s="1"/>
      <c r="B80" s="38" t="s">
        <v>39</v>
      </c>
      <c r="C80" s="8">
        <v>13</v>
      </c>
      <c r="D80" s="39">
        <v>396234</v>
      </c>
      <c r="E80" s="10" t="s">
        <v>19</v>
      </c>
      <c r="F80" s="39">
        <v>233675</v>
      </c>
      <c r="G80" s="39">
        <v>91026</v>
      </c>
      <c r="H80" s="39">
        <v>17323</v>
      </c>
      <c r="I80" s="39">
        <v>45552</v>
      </c>
      <c r="J80" s="10">
        <f t="shared" ref="J80:J87" si="15">D80*0.21</f>
        <v>83209.14</v>
      </c>
      <c r="K80" s="39">
        <v>65688</v>
      </c>
      <c r="L80" s="15">
        <f>D80*0.2</f>
        <v>79246.8</v>
      </c>
      <c r="M80" s="10" t="s">
        <v>19</v>
      </c>
      <c r="N80" s="10" t="s">
        <v>19</v>
      </c>
      <c r="O80" s="40">
        <f>SUM(D80:N80)</f>
        <v>1011953.9400000001</v>
      </c>
      <c r="P80" s="39">
        <v>240706.63800000001</v>
      </c>
      <c r="Q80" s="40">
        <f>SUM(O80+P80)</f>
        <v>1252660.578</v>
      </c>
      <c r="R80" s="10">
        <f t="shared" ref="R80:R87" si="16">(D80+F80)/190*1.25</f>
        <v>4144.1381578947367</v>
      </c>
      <c r="S80" s="10">
        <f t="shared" ref="S80:S87" si="17">(D80+F80)/190*1.5</f>
        <v>4972.9657894736847</v>
      </c>
      <c r="T80" s="8">
        <v>13</v>
      </c>
    </row>
    <row r="81" spans="1:20" x14ac:dyDescent="0.25">
      <c r="A81" s="1"/>
      <c r="B81" s="38" t="s">
        <v>39</v>
      </c>
      <c r="C81" s="8">
        <v>14</v>
      </c>
      <c r="D81" s="39">
        <v>366824</v>
      </c>
      <c r="E81" s="10" t="s">
        <v>19</v>
      </c>
      <c r="F81" s="39">
        <v>176513</v>
      </c>
      <c r="G81" s="39">
        <v>90297</v>
      </c>
      <c r="H81" s="39">
        <v>12806</v>
      </c>
      <c r="I81" s="39">
        <v>34346</v>
      </c>
      <c r="J81" s="10">
        <f t="shared" si="15"/>
        <v>77033.039999999994</v>
      </c>
      <c r="K81" s="39">
        <v>65688</v>
      </c>
      <c r="L81" s="15">
        <f t="shared" ref="L81:L87" si="18">D81*0.2</f>
        <v>73364.800000000003</v>
      </c>
      <c r="M81" s="10" t="s">
        <v>19</v>
      </c>
      <c r="N81" s="10" t="s">
        <v>19</v>
      </c>
      <c r="O81" s="40">
        <f t="shared" ref="O81:O87" si="19">SUM(D81:N81)</f>
        <v>896871.84000000008</v>
      </c>
      <c r="P81" s="39">
        <v>213992.53200000001</v>
      </c>
      <c r="Q81" s="40">
        <f t="shared" ref="Q81:Q87" si="20">SUM(O81+P81)</f>
        <v>1110864.372</v>
      </c>
      <c r="R81" s="10">
        <f t="shared" si="16"/>
        <v>3574.5855263157891</v>
      </c>
      <c r="S81" s="10">
        <f t="shared" si="17"/>
        <v>4289.5026315789473</v>
      </c>
      <c r="T81" s="8">
        <v>14</v>
      </c>
    </row>
    <row r="82" spans="1:20" x14ac:dyDescent="0.25">
      <c r="A82" s="1"/>
      <c r="B82" s="38" t="s">
        <v>39</v>
      </c>
      <c r="C82" s="8">
        <v>15</v>
      </c>
      <c r="D82" s="39">
        <v>339676</v>
      </c>
      <c r="E82" s="10" t="s">
        <v>19</v>
      </c>
      <c r="F82" s="39">
        <v>141779</v>
      </c>
      <c r="G82" s="39">
        <v>77759</v>
      </c>
      <c r="H82" s="39">
        <v>10021</v>
      </c>
      <c r="I82" s="39">
        <v>26635</v>
      </c>
      <c r="J82" s="10">
        <f t="shared" si="15"/>
        <v>71331.959999999992</v>
      </c>
      <c r="K82" s="39">
        <v>65688</v>
      </c>
      <c r="L82" s="15">
        <f t="shared" si="18"/>
        <v>67935.199999999997</v>
      </c>
      <c r="M82" s="10" t="s">
        <v>19</v>
      </c>
      <c r="N82" s="10" t="s">
        <v>19</v>
      </c>
      <c r="O82" s="40">
        <f t="shared" si="19"/>
        <v>800825.15999999992</v>
      </c>
      <c r="P82" s="39">
        <v>191220.01200000002</v>
      </c>
      <c r="Q82" s="40">
        <f t="shared" si="20"/>
        <v>992045.1719999999</v>
      </c>
      <c r="R82" s="10">
        <f t="shared" si="16"/>
        <v>3167.4671052631579</v>
      </c>
      <c r="S82" s="10">
        <f t="shared" si="17"/>
        <v>3800.9605263157891</v>
      </c>
      <c r="T82" s="8">
        <v>15</v>
      </c>
    </row>
    <row r="83" spans="1:20" x14ac:dyDescent="0.25">
      <c r="A83" s="1"/>
      <c r="B83" s="38" t="s">
        <v>39</v>
      </c>
      <c r="C83" s="8">
        <v>16</v>
      </c>
      <c r="D83" s="39">
        <v>314455</v>
      </c>
      <c r="E83" s="10" t="s">
        <v>19</v>
      </c>
      <c r="F83" s="39">
        <v>139243</v>
      </c>
      <c r="G83" s="39">
        <v>81924</v>
      </c>
      <c r="H83" s="39">
        <v>9734</v>
      </c>
      <c r="I83" s="39">
        <v>25941</v>
      </c>
      <c r="J83" s="10">
        <f t="shared" si="15"/>
        <v>66035.55</v>
      </c>
      <c r="K83" s="39">
        <v>65688</v>
      </c>
      <c r="L83" s="15">
        <f t="shared" si="18"/>
        <v>62891</v>
      </c>
      <c r="M83" s="10" t="s">
        <v>19</v>
      </c>
      <c r="N83" s="10" t="s">
        <v>19</v>
      </c>
      <c r="O83" s="40">
        <f t="shared" si="19"/>
        <v>765911.55</v>
      </c>
      <c r="P83" s="39">
        <v>184000.86</v>
      </c>
      <c r="Q83" s="40">
        <f t="shared" si="20"/>
        <v>949912.41</v>
      </c>
      <c r="R83" s="10">
        <f t="shared" si="16"/>
        <v>2984.8552631578946</v>
      </c>
      <c r="S83" s="10">
        <f t="shared" si="17"/>
        <v>3581.8263157894735</v>
      </c>
      <c r="T83" s="8">
        <v>16</v>
      </c>
    </row>
    <row r="84" spans="1:20" x14ac:dyDescent="0.25">
      <c r="A84" s="1"/>
      <c r="B84" s="38" t="s">
        <v>39</v>
      </c>
      <c r="C84" s="8">
        <v>17</v>
      </c>
      <c r="D84" s="39">
        <v>291171</v>
      </c>
      <c r="E84" s="10" t="s">
        <v>19</v>
      </c>
      <c r="F84" s="39">
        <v>107658</v>
      </c>
      <c r="G84" s="39">
        <v>76216</v>
      </c>
      <c r="H84" s="39">
        <v>6980</v>
      </c>
      <c r="I84" s="39">
        <v>18695</v>
      </c>
      <c r="J84" s="10">
        <f t="shared" si="15"/>
        <v>61145.909999999996</v>
      </c>
      <c r="K84" s="39">
        <v>65688</v>
      </c>
      <c r="L84" s="15">
        <f t="shared" si="18"/>
        <v>58234.200000000004</v>
      </c>
      <c r="M84" s="10" t="s">
        <v>19</v>
      </c>
      <c r="N84" s="10" t="s">
        <v>19</v>
      </c>
      <c r="O84" s="40">
        <f t="shared" si="19"/>
        <v>685788.11</v>
      </c>
      <c r="P84" s="39">
        <v>165464.29800000001</v>
      </c>
      <c r="Q84" s="40">
        <f t="shared" si="20"/>
        <v>851252.40800000005</v>
      </c>
      <c r="R84" s="10">
        <f t="shared" si="16"/>
        <v>2623.875</v>
      </c>
      <c r="S84" s="10">
        <f t="shared" si="17"/>
        <v>3148.6499999999996</v>
      </c>
      <c r="T84" s="8">
        <v>17</v>
      </c>
    </row>
    <row r="85" spans="1:20" x14ac:dyDescent="0.25">
      <c r="A85" s="1"/>
      <c r="B85" s="38" t="s">
        <v>39</v>
      </c>
      <c r="C85" s="8">
        <v>18</v>
      </c>
      <c r="D85" s="39">
        <v>269610</v>
      </c>
      <c r="E85" s="10" t="s">
        <v>19</v>
      </c>
      <c r="F85" s="39">
        <v>104260</v>
      </c>
      <c r="G85" s="39">
        <v>76216</v>
      </c>
      <c r="H85" s="39">
        <v>6311</v>
      </c>
      <c r="I85" s="39">
        <v>17096</v>
      </c>
      <c r="J85" s="10">
        <f t="shared" si="15"/>
        <v>56618.1</v>
      </c>
      <c r="K85" s="39">
        <v>65688</v>
      </c>
      <c r="L85" s="15">
        <f t="shared" si="18"/>
        <v>53922</v>
      </c>
      <c r="M85" s="10" t="s">
        <v>19</v>
      </c>
      <c r="N85" s="10" t="s">
        <v>19</v>
      </c>
      <c r="O85" s="40">
        <f t="shared" si="19"/>
        <v>649721.1</v>
      </c>
      <c r="P85" s="39">
        <v>157826.84399999998</v>
      </c>
      <c r="Q85" s="40">
        <f t="shared" si="20"/>
        <v>807547.9439999999</v>
      </c>
      <c r="R85" s="10">
        <f t="shared" si="16"/>
        <v>2459.6710526315787</v>
      </c>
      <c r="S85" s="10">
        <f t="shared" si="17"/>
        <v>2951.6052631578946</v>
      </c>
      <c r="T85" s="8">
        <v>18</v>
      </c>
    </row>
    <row r="86" spans="1:20" x14ac:dyDescent="0.25">
      <c r="A86" s="1"/>
      <c r="B86" s="38" t="s">
        <v>39</v>
      </c>
      <c r="C86" s="8">
        <v>19</v>
      </c>
      <c r="D86" s="39">
        <v>251979</v>
      </c>
      <c r="E86" s="10" t="s">
        <v>19</v>
      </c>
      <c r="F86" s="39">
        <v>114033</v>
      </c>
      <c r="G86" s="39">
        <v>79442</v>
      </c>
      <c r="H86" s="39">
        <v>6411</v>
      </c>
      <c r="I86" s="39">
        <v>17332</v>
      </c>
      <c r="J86" s="10">
        <f t="shared" si="15"/>
        <v>52915.59</v>
      </c>
      <c r="K86" s="39">
        <v>65688</v>
      </c>
      <c r="L86" s="15">
        <f t="shared" si="18"/>
        <v>50395.8</v>
      </c>
      <c r="M86" s="10" t="s">
        <v>19</v>
      </c>
      <c r="N86" s="10" t="s">
        <v>19</v>
      </c>
      <c r="O86" s="40">
        <f t="shared" si="19"/>
        <v>638196.39</v>
      </c>
      <c r="P86" s="39">
        <v>156409.45199999999</v>
      </c>
      <c r="Q86" s="40">
        <f t="shared" si="20"/>
        <v>794605.84199999995</v>
      </c>
      <c r="R86" s="10">
        <f t="shared" si="16"/>
        <v>2407.9736842105262</v>
      </c>
      <c r="S86" s="10">
        <f t="shared" si="17"/>
        <v>2889.5684210526315</v>
      </c>
      <c r="T86" s="8">
        <v>19</v>
      </c>
    </row>
    <row r="87" spans="1:20" x14ac:dyDescent="0.25">
      <c r="B87" s="38" t="s">
        <v>39</v>
      </c>
      <c r="C87" s="8">
        <v>20</v>
      </c>
      <c r="D87" s="39">
        <v>235505</v>
      </c>
      <c r="E87" s="10" t="s">
        <v>19</v>
      </c>
      <c r="F87" s="39">
        <v>89824</v>
      </c>
      <c r="G87" s="39">
        <v>76322</v>
      </c>
      <c r="H87" s="39">
        <v>4174</v>
      </c>
      <c r="I87" s="39">
        <v>11700</v>
      </c>
      <c r="J87" s="10">
        <f t="shared" si="15"/>
        <v>49456.049999999996</v>
      </c>
      <c r="K87" s="39">
        <v>65688</v>
      </c>
      <c r="L87" s="15">
        <f t="shared" si="18"/>
        <v>47101</v>
      </c>
      <c r="M87" s="10" t="s">
        <v>19</v>
      </c>
      <c r="N87" s="10" t="s">
        <v>19</v>
      </c>
      <c r="O87" s="40">
        <f t="shared" si="19"/>
        <v>579770.05000000005</v>
      </c>
      <c r="P87" s="39">
        <v>143005.734</v>
      </c>
      <c r="Q87" s="40">
        <f t="shared" si="20"/>
        <v>722775.78399999999</v>
      </c>
      <c r="R87" s="10">
        <f t="shared" si="16"/>
        <v>2140.3223684210529</v>
      </c>
      <c r="S87" s="10">
        <f t="shared" si="17"/>
        <v>2568.3868421052634</v>
      </c>
      <c r="T87" s="8">
        <v>20</v>
      </c>
    </row>
    <row r="88" spans="1:20" x14ac:dyDescent="0.25">
      <c r="B88" s="1"/>
      <c r="C88" s="1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1"/>
      <c r="P88" s="1"/>
      <c r="Q88" s="1"/>
    </row>
  </sheetData>
  <mergeCells count="5">
    <mergeCell ref="B77:T77"/>
    <mergeCell ref="B2:T2"/>
    <mergeCell ref="V4:X4"/>
    <mergeCell ref="B29:T29"/>
    <mergeCell ref="B53:T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REMUN.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Catalina Sanhueza Ortiz</dc:creator>
  <cp:lastModifiedBy>Daniel Cesar Hernandez Campos </cp:lastModifiedBy>
  <dcterms:created xsi:type="dcterms:W3CDTF">2023-01-04T12:34:00Z</dcterms:created>
  <dcterms:modified xsi:type="dcterms:W3CDTF">2023-02-10T19:28:02Z</dcterms:modified>
</cp:coreProperties>
</file>